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copasatcom-my.sharepoint.com/personal/scott_davis_copasat_com/Documents/Documents/CS3/"/>
    </mc:Choice>
  </mc:AlternateContent>
  <xr:revisionPtr revIDLastSave="16" documentId="8_{6EADC972-0C21-408A-8035-447E5013D1B9}" xr6:coauthVersionLast="45" xr6:coauthVersionMax="45" xr10:uidLastSave="{8255D390-52FC-4A70-82A1-292B86DAEDA8}"/>
  <bookViews>
    <workbookView xWindow="28680" yWindow="-120" windowWidth="37245" windowHeight="21840" tabRatio="740" xr2:uid="{00000000-000D-0000-FFFF-FFFF00000000}"/>
  </bookViews>
  <sheets>
    <sheet name="CLIN 110000 Summary" sheetId="11" r:id="rId1"/>
    <sheet name="Contract Year 1 - Detail" sheetId="22" r:id="rId2"/>
    <sheet name="Contract Year 2 - Detail" sheetId="23" r:id="rId3"/>
    <sheet name="Contract Year 3 - Detail" sheetId="25" r:id="rId4"/>
    <sheet name="Contract Year 4 - Detail" sheetId="26" r:id="rId5"/>
    <sheet name="Sheet1" sheetId="24" r:id="rId6"/>
  </sheets>
  <externalReferences>
    <externalReference r:id="rId7"/>
  </externalReferenc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1" l="1"/>
  <c r="T41" i="26"/>
  <c r="S41" i="26"/>
  <c r="R41" i="26"/>
  <c r="Q41" i="26"/>
  <c r="P41" i="26"/>
  <c r="O41" i="26"/>
  <c r="N41" i="26"/>
  <c r="M41" i="26"/>
  <c r="L41" i="26"/>
  <c r="K41" i="26"/>
  <c r="I40" i="26"/>
  <c r="T38" i="26"/>
  <c r="S38" i="26"/>
  <c r="R38" i="26"/>
  <c r="Q38" i="26"/>
  <c r="P38" i="26"/>
  <c r="O38" i="26"/>
  <c r="N38" i="26"/>
  <c r="M38" i="26"/>
  <c r="L38" i="26"/>
  <c r="K38" i="26"/>
  <c r="I36" i="26"/>
  <c r="I33" i="26"/>
  <c r="I30" i="26"/>
  <c r="T26" i="26"/>
  <c r="S26" i="26"/>
  <c r="R26" i="26"/>
  <c r="Q26" i="26"/>
  <c r="P26" i="26"/>
  <c r="O26" i="26"/>
  <c r="N26" i="26"/>
  <c r="M26" i="26"/>
  <c r="L26" i="26"/>
  <c r="K26" i="26"/>
  <c r="T23" i="26"/>
  <c r="S23" i="26"/>
  <c r="R23" i="26"/>
  <c r="Q23" i="26"/>
  <c r="P23" i="26"/>
  <c r="O23" i="26"/>
  <c r="N23" i="26"/>
  <c r="M23" i="26"/>
  <c r="L23" i="26"/>
  <c r="K23" i="26"/>
  <c r="T20" i="26"/>
  <c r="S20" i="26"/>
  <c r="R20" i="26"/>
  <c r="Q20" i="26"/>
  <c r="P20" i="26"/>
  <c r="O20" i="26"/>
  <c r="N20" i="26"/>
  <c r="M20" i="26"/>
  <c r="L20" i="26"/>
  <c r="K20" i="26"/>
  <c r="T17" i="26"/>
  <c r="S17" i="26"/>
  <c r="R17" i="26"/>
  <c r="Q17" i="26"/>
  <c r="P17" i="26"/>
  <c r="O17" i="26"/>
  <c r="N17" i="26"/>
  <c r="M17" i="26"/>
  <c r="L17" i="26"/>
  <c r="K17" i="26"/>
  <c r="T14" i="26"/>
  <c r="S14" i="26"/>
  <c r="R14" i="26"/>
  <c r="Q14" i="26"/>
  <c r="P14" i="26"/>
  <c r="O14" i="26"/>
  <c r="N14" i="26"/>
  <c r="M14" i="26"/>
  <c r="L14" i="26"/>
  <c r="K14" i="26"/>
  <c r="T11" i="26"/>
  <c r="S11" i="26"/>
  <c r="R11" i="26"/>
  <c r="Q11" i="26"/>
  <c r="P11" i="26"/>
  <c r="O11" i="26"/>
  <c r="N11" i="26"/>
  <c r="M11" i="26"/>
  <c r="L11" i="26"/>
  <c r="K11" i="26"/>
  <c r="T8" i="26"/>
  <c r="S8" i="26"/>
  <c r="R8" i="26"/>
  <c r="Q8" i="26"/>
  <c r="P8" i="26"/>
  <c r="O8" i="26"/>
  <c r="N8" i="26"/>
  <c r="M8" i="26"/>
  <c r="L8" i="26"/>
  <c r="K8" i="26"/>
  <c r="I6" i="26"/>
  <c r="H4" i="26"/>
  <c r="H44" i="26" s="1"/>
  <c r="H2" i="26"/>
  <c r="T41" i="25" l="1"/>
  <c r="S41" i="25"/>
  <c r="R41" i="25"/>
  <c r="Q41" i="25"/>
  <c r="P41" i="25"/>
  <c r="O41" i="25"/>
  <c r="N41" i="25"/>
  <c r="M41" i="25"/>
  <c r="L41" i="25"/>
  <c r="K41" i="25"/>
  <c r="I40" i="25"/>
  <c r="T38" i="25"/>
  <c r="S38" i="25"/>
  <c r="R38" i="25"/>
  <c r="Q38" i="25"/>
  <c r="P38" i="25"/>
  <c r="O38" i="25"/>
  <c r="N38" i="25"/>
  <c r="M38" i="25"/>
  <c r="L38" i="25"/>
  <c r="K38" i="25"/>
  <c r="I36" i="25"/>
  <c r="I33" i="25"/>
  <c r="I30" i="25"/>
  <c r="T26" i="25"/>
  <c r="S26" i="25"/>
  <c r="R26" i="25"/>
  <c r="Q26" i="25"/>
  <c r="P26" i="25"/>
  <c r="O26" i="25"/>
  <c r="N26" i="25"/>
  <c r="M26" i="25"/>
  <c r="L26" i="25"/>
  <c r="K26" i="25"/>
  <c r="T23" i="25"/>
  <c r="S23" i="25"/>
  <c r="R23" i="25"/>
  <c r="Q23" i="25"/>
  <c r="P23" i="25"/>
  <c r="O23" i="25"/>
  <c r="N23" i="25"/>
  <c r="M23" i="25"/>
  <c r="L23" i="25"/>
  <c r="K23" i="25"/>
  <c r="T20" i="25"/>
  <c r="S20" i="25"/>
  <c r="R20" i="25"/>
  <c r="Q20" i="25"/>
  <c r="P20" i="25"/>
  <c r="O20" i="25"/>
  <c r="N20" i="25"/>
  <c r="M20" i="25"/>
  <c r="L20" i="25"/>
  <c r="K20" i="25"/>
  <c r="T17" i="25"/>
  <c r="S17" i="25"/>
  <c r="R17" i="25"/>
  <c r="Q17" i="25"/>
  <c r="P17" i="25"/>
  <c r="O17" i="25"/>
  <c r="N17" i="25"/>
  <c r="M17" i="25"/>
  <c r="L17" i="25"/>
  <c r="K17" i="25"/>
  <c r="T14" i="25"/>
  <c r="S14" i="25"/>
  <c r="R14" i="25"/>
  <c r="Q14" i="25"/>
  <c r="P14" i="25"/>
  <c r="O14" i="25"/>
  <c r="N14" i="25"/>
  <c r="M14" i="25"/>
  <c r="L14" i="25"/>
  <c r="K14" i="25"/>
  <c r="T11" i="25"/>
  <c r="S11" i="25"/>
  <c r="R11" i="25"/>
  <c r="Q11" i="25"/>
  <c r="P11" i="25"/>
  <c r="O11" i="25"/>
  <c r="N11" i="25"/>
  <c r="M11" i="25"/>
  <c r="L11" i="25"/>
  <c r="K11" i="25"/>
  <c r="T8" i="25"/>
  <c r="S8" i="25"/>
  <c r="R8" i="25"/>
  <c r="Q8" i="25"/>
  <c r="P8" i="25"/>
  <c r="O8" i="25"/>
  <c r="N8" i="25"/>
  <c r="M8" i="25"/>
  <c r="L8" i="25"/>
  <c r="K8" i="25"/>
  <c r="I6" i="25"/>
  <c r="H4" i="25"/>
  <c r="H2" i="25"/>
  <c r="H44" i="25" l="1"/>
  <c r="D14" i="11" s="1"/>
  <c r="D13" i="11"/>
  <c r="T41" i="23"/>
  <c r="S41" i="23"/>
  <c r="R41" i="23"/>
  <c r="Q41" i="23"/>
  <c r="P41" i="23"/>
  <c r="O41" i="23"/>
  <c r="N41" i="23"/>
  <c r="M41" i="23"/>
  <c r="L41" i="23"/>
  <c r="K41" i="23"/>
  <c r="T38" i="23"/>
  <c r="S38" i="23"/>
  <c r="R38" i="23"/>
  <c r="Q38" i="23"/>
  <c r="P38" i="23"/>
  <c r="O38" i="23"/>
  <c r="N38" i="23"/>
  <c r="M38" i="23"/>
  <c r="L38" i="23"/>
  <c r="K38" i="23"/>
  <c r="I36" i="23"/>
  <c r="I33" i="23"/>
  <c r="I30" i="23"/>
  <c r="T26" i="23"/>
  <c r="S26" i="23"/>
  <c r="R26" i="23"/>
  <c r="Q26" i="23"/>
  <c r="P26" i="23"/>
  <c r="O26" i="23"/>
  <c r="N26" i="23"/>
  <c r="M26" i="23"/>
  <c r="L26" i="23"/>
  <c r="K26" i="23"/>
  <c r="T23" i="23"/>
  <c r="S23" i="23"/>
  <c r="R23" i="23"/>
  <c r="Q23" i="23"/>
  <c r="P23" i="23"/>
  <c r="O23" i="23"/>
  <c r="N23" i="23"/>
  <c r="M23" i="23"/>
  <c r="L23" i="23"/>
  <c r="K23" i="23"/>
  <c r="T20" i="23"/>
  <c r="S20" i="23"/>
  <c r="R20" i="23"/>
  <c r="Q20" i="23"/>
  <c r="P20" i="23"/>
  <c r="O20" i="23"/>
  <c r="N20" i="23"/>
  <c r="M20" i="23"/>
  <c r="L20" i="23"/>
  <c r="K20" i="23"/>
  <c r="T17" i="23"/>
  <c r="S17" i="23"/>
  <c r="R17" i="23"/>
  <c r="Q17" i="23"/>
  <c r="P17" i="23"/>
  <c r="O17" i="23"/>
  <c r="N17" i="23"/>
  <c r="M17" i="23"/>
  <c r="L17" i="23"/>
  <c r="K17" i="23"/>
  <c r="T14" i="23"/>
  <c r="S14" i="23"/>
  <c r="R14" i="23"/>
  <c r="Q14" i="23"/>
  <c r="P14" i="23"/>
  <c r="O14" i="23"/>
  <c r="N14" i="23"/>
  <c r="M14" i="23"/>
  <c r="L14" i="23"/>
  <c r="K14" i="23"/>
  <c r="T11" i="23"/>
  <c r="S11" i="23"/>
  <c r="R11" i="23"/>
  <c r="Q11" i="23"/>
  <c r="P11" i="23"/>
  <c r="O11" i="23"/>
  <c r="N11" i="23"/>
  <c r="M11" i="23"/>
  <c r="L11" i="23"/>
  <c r="K11" i="23"/>
  <c r="T8" i="23"/>
  <c r="S8" i="23"/>
  <c r="R8" i="23"/>
  <c r="Q8" i="23"/>
  <c r="P8" i="23"/>
  <c r="O8" i="23"/>
  <c r="N8" i="23"/>
  <c r="M8" i="23"/>
  <c r="L8" i="23"/>
  <c r="K8" i="23"/>
  <c r="I6" i="23"/>
  <c r="H2" i="23"/>
  <c r="T41" i="22"/>
  <c r="S41" i="22"/>
  <c r="R41" i="22"/>
  <c r="Q41" i="22"/>
  <c r="P41" i="22"/>
  <c r="O41" i="22"/>
  <c r="N41" i="22"/>
  <c r="M41" i="22"/>
  <c r="L41" i="22"/>
  <c r="K41" i="22"/>
  <c r="T11" i="22"/>
  <c r="S11" i="22"/>
  <c r="R11" i="22"/>
  <c r="Q11" i="22"/>
  <c r="P11" i="22"/>
  <c r="O11" i="22"/>
  <c r="N11" i="22"/>
  <c r="M11" i="22"/>
  <c r="L11" i="22"/>
  <c r="K11" i="22"/>
  <c r="H2" i="22"/>
  <c r="A22" i="11"/>
  <c r="A21" i="11"/>
  <c r="A20" i="11"/>
  <c r="A19" i="11"/>
  <c r="A18" i="11"/>
  <c r="A16" i="11"/>
  <c r="A12" i="11"/>
  <c r="T38" i="22"/>
  <c r="S38" i="22"/>
  <c r="R38" i="22"/>
  <c r="Q38" i="22"/>
  <c r="P38" i="22"/>
  <c r="O38" i="22"/>
  <c r="N38" i="22"/>
  <c r="M38" i="22"/>
  <c r="L38" i="22"/>
  <c r="K38" i="22"/>
  <c r="I36" i="22"/>
  <c r="I33" i="22"/>
  <c r="I30" i="22"/>
  <c r="T26" i="22"/>
  <c r="S26" i="22"/>
  <c r="R26" i="22"/>
  <c r="Q26" i="22"/>
  <c r="P26" i="22"/>
  <c r="O26" i="22"/>
  <c r="N26" i="22"/>
  <c r="M26" i="22"/>
  <c r="L26" i="22"/>
  <c r="K26" i="22"/>
  <c r="T23" i="22"/>
  <c r="S23" i="22"/>
  <c r="R23" i="22"/>
  <c r="Q23" i="22"/>
  <c r="P23" i="22"/>
  <c r="O23" i="22"/>
  <c r="N23" i="22"/>
  <c r="M23" i="22"/>
  <c r="L23" i="22"/>
  <c r="K23" i="22"/>
  <c r="T20" i="22"/>
  <c r="S20" i="22"/>
  <c r="R20" i="22"/>
  <c r="Q20" i="22"/>
  <c r="P20" i="22"/>
  <c r="O20" i="22"/>
  <c r="N20" i="22"/>
  <c r="M20" i="22"/>
  <c r="L20" i="22"/>
  <c r="K20" i="22"/>
  <c r="T17" i="22"/>
  <c r="S17" i="22"/>
  <c r="R17" i="22"/>
  <c r="Q17" i="22"/>
  <c r="P17" i="22"/>
  <c r="O17" i="22"/>
  <c r="N17" i="22"/>
  <c r="M17" i="22"/>
  <c r="L17" i="22"/>
  <c r="K17" i="22"/>
  <c r="T14" i="22"/>
  <c r="S14" i="22"/>
  <c r="R14" i="22"/>
  <c r="Q14" i="22"/>
  <c r="P14" i="22"/>
  <c r="O14" i="22"/>
  <c r="N14" i="22"/>
  <c r="M14" i="22"/>
  <c r="L14" i="22"/>
  <c r="K14" i="22"/>
  <c r="T8" i="22"/>
  <c r="S8" i="22"/>
  <c r="R8" i="22"/>
  <c r="Q8" i="22"/>
  <c r="P8" i="22"/>
  <c r="O8" i="22"/>
  <c r="N8" i="22"/>
  <c r="M8" i="22"/>
  <c r="L8" i="22"/>
  <c r="K8" i="22"/>
  <c r="I6" i="22"/>
  <c r="D19" i="11"/>
  <c r="D12" i="11"/>
  <c r="D20" i="11"/>
  <c r="D16" i="11"/>
  <c r="D21" i="11"/>
  <c r="D18" i="11"/>
  <c r="D22" i="11"/>
  <c r="A17" i="11"/>
  <c r="D17" i="11"/>
  <c r="D23" i="11" l="1"/>
</calcChain>
</file>

<file path=xl/sharedStrings.xml><?xml version="1.0" encoding="utf-8"?>
<sst xmlns="http://schemas.openxmlformats.org/spreadsheetml/2006/main" count="1463" uniqueCount="131">
  <si>
    <t>U.S. General Services Administration</t>
  </si>
  <si>
    <t>Federal Acquisition Service (FAS)</t>
  </si>
  <si>
    <t>Office of Information Technology Category (ITC)</t>
  </si>
  <si>
    <t>ATTACHMENT J-9 Sample Task Order #1 - Excel Workbook</t>
  </si>
  <si>
    <t>Contingency Satellite Communications System and Services</t>
  </si>
  <si>
    <t>CLIN*</t>
  </si>
  <si>
    <t>Service or Product</t>
  </si>
  <si>
    <t>Contract Year</t>
  </si>
  <si>
    <t>Price</t>
  </si>
  <si>
    <t>STO #1 Overall System Price</t>
  </si>
  <si>
    <t>Contract Year 1</t>
  </si>
  <si>
    <t>Contract Year 2</t>
  </si>
  <si>
    <t>Contract Year 3</t>
  </si>
  <si>
    <t>Contract Year 5</t>
  </si>
  <si>
    <t>Contract Year 6 (Option Period 1)</t>
  </si>
  <si>
    <t>Contract Year 7 (Option Period 1)</t>
  </si>
  <si>
    <t>Contract Year 8 (Option Period 1)</t>
  </si>
  <si>
    <t>Contract Year 9 (Option Period 2)</t>
  </si>
  <si>
    <t>Contract Year 10 (Option Period 2)</t>
  </si>
  <si>
    <t>Contract Year 11 FAR 52.217-8 (six mo extension)</t>
  </si>
  <si>
    <t>Total</t>
  </si>
  <si>
    <t>STO 1 - Contingency Satellite Communications System and Services</t>
  </si>
  <si>
    <t>CLIN Pricing Instructions</t>
  </si>
  <si>
    <t>Unit Type</t>
  </si>
  <si>
    <t>Qty</t>
  </si>
  <si>
    <r>
      <t xml:space="preserve">Product/Service </t>
    </r>
    <r>
      <rPr>
        <b/>
        <u/>
        <sz val="12"/>
        <color theme="1"/>
        <rFont val="Arial"/>
        <family val="2"/>
      </rPr>
      <t>UNIT PRICE</t>
    </r>
  </si>
  <si>
    <t>Total Hours Per Period by Service or Product (if any)</t>
  </si>
  <si>
    <t>Labor Category Information</t>
  </si>
  <si>
    <t>Offeror Provided Description of Service/Product</t>
  </si>
  <si>
    <t>Professional Services Labor Categories (Hours)</t>
  </si>
  <si>
    <t>110001-1</t>
  </si>
  <si>
    <t xml:space="preserve">Satellite Communications Terminal and Equipment 
</t>
  </si>
  <si>
    <r>
      <t xml:space="preserve">Offerors shall provide pricing for the following satellite communications terminal equipment: Laptops, and VoIP phone. No labor. Terminal suites should include all necessary satellite communications Radio Frequency (RF) equipment; baseband equipment; time division multiple access (TDMA) modem; two laptop computers; two Voice over Internet Protocol (VoIP) telephones; and all ancillary equipment (e.g., cables, connectors, and power cabling for a complete deployable communications solution). </t>
    </r>
    <r>
      <rPr>
        <b/>
        <sz val="12"/>
        <color theme="1"/>
        <rFont val="Arial"/>
        <family val="2"/>
      </rPr>
      <t xml:space="preserve">This CLIN is priced in Years 1 and 6 only. Do not include travel or shipping in CLIN 110001. </t>
    </r>
  </si>
  <si>
    <t xml:space="preserve"> </t>
  </si>
  <si>
    <t>Each Terminal Suite</t>
  </si>
  <si>
    <t>110001a-1</t>
  </si>
  <si>
    <t>Satellite Communications Terminal and Equipment     (Labor)</t>
  </si>
  <si>
    <r>
      <t xml:space="preserve">Offerors shall provide pricing for the following labor associated with CLIN 110001: 
</t>
    </r>
    <r>
      <rPr>
        <b/>
        <sz val="12"/>
        <color theme="1"/>
        <rFont val="Arial"/>
        <family val="2"/>
      </rPr>
      <t xml:space="preserve">
</t>
    </r>
    <r>
      <rPr>
        <b/>
        <sz val="12"/>
        <rFont val="Arial"/>
        <family val="2"/>
      </rPr>
      <t>Yrs 1 &amp; 6:</t>
    </r>
    <r>
      <rPr>
        <sz val="12"/>
        <rFont val="Arial"/>
        <family val="2"/>
      </rPr>
      <t xml:space="preserve"> </t>
    </r>
    <r>
      <rPr>
        <sz val="12"/>
        <color theme="1"/>
        <rFont val="Arial"/>
        <family val="2"/>
      </rPr>
      <t xml:space="preserve">Provide Integration, Testing, and Installation labor costs for all equipment provided in CLIN 110001.
</t>
    </r>
    <r>
      <rPr>
        <b/>
        <sz val="12"/>
        <color theme="1"/>
        <rFont val="Arial"/>
        <family val="2"/>
      </rPr>
      <t>Yrs 2-5, 7-10 + 6-month extension period:</t>
    </r>
    <r>
      <rPr>
        <sz val="12"/>
        <color theme="1"/>
        <rFont val="Arial"/>
        <family val="2"/>
      </rPr>
      <t xml:space="preserve"> Provide labor costs for services to support operations and maintenance for equipment provided in CLIN 110001.  
</t>
    </r>
    <r>
      <rPr>
        <b/>
        <sz val="12"/>
        <color theme="1"/>
        <rFont val="Arial"/>
        <family val="2"/>
      </rPr>
      <t>Do not include travel, shipping or equipment in CLIN 110001a.</t>
    </r>
    <r>
      <rPr>
        <sz val="12"/>
        <color theme="1"/>
        <rFont val="Arial"/>
        <family val="2"/>
      </rPr>
      <t xml:space="preserve"> </t>
    </r>
  </si>
  <si>
    <t>Per Year</t>
  </si>
  <si>
    <t>Labor Category Code</t>
  </si>
  <si>
    <t>LC-2</t>
  </si>
  <si>
    <t>LC-1</t>
  </si>
  <si>
    <t>Enter LC Code Here</t>
  </si>
  <si>
    <t>Labor Category Name</t>
  </si>
  <si>
    <t>Labor Category Hours</t>
  </si>
  <si>
    <t>Enter Annual Labor Category Hours</t>
  </si>
  <si>
    <t>110001b-1</t>
  </si>
  <si>
    <t>Satellite Communications Terminal and Equipment  (Spares/Warranty)</t>
  </si>
  <si>
    <r>
      <t xml:space="preserve">Offerors shall provide pricing for spares and warranty to support operations and maintenance for all equipment provided in CLIN 110001. This includes management (labor) for spares and warranty activities. </t>
    </r>
    <r>
      <rPr>
        <b/>
        <sz val="12"/>
        <color theme="1"/>
        <rFont val="Arial"/>
        <family val="2"/>
      </rPr>
      <t xml:space="preserve">Do not include travel or shipping in CLIN 110001b.  </t>
    </r>
    <r>
      <rPr>
        <sz val="12"/>
        <color theme="1"/>
        <rFont val="Arial"/>
        <family val="2"/>
      </rPr>
      <t xml:space="preserve">                                                                         </t>
    </r>
    <r>
      <rPr>
        <b/>
        <sz val="12"/>
        <color theme="1"/>
        <rFont val="Arial"/>
        <family val="2"/>
      </rPr>
      <t xml:space="preserve">    </t>
    </r>
    <r>
      <rPr>
        <sz val="12"/>
        <color theme="1"/>
        <rFont val="Arial"/>
        <family val="2"/>
      </rPr>
      <t xml:space="preserve">                                                             </t>
    </r>
  </si>
  <si>
    <t>110002-1</t>
  </si>
  <si>
    <t>Program Management</t>
  </si>
  <si>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110002. </t>
    </r>
    <r>
      <rPr>
        <b/>
        <sz val="12"/>
        <color theme="1"/>
        <rFont val="Arial"/>
        <family val="2"/>
      </rPr>
      <t>Do not include travel or equipment in CLIN 110002.</t>
    </r>
  </si>
  <si>
    <t>110003-1</t>
  </si>
  <si>
    <t>Space Segment</t>
  </si>
  <si>
    <r>
      <t xml:space="preserve">Offerors shall provide pricing for space segment bandwidth. Offerors shall provide the amount of bandwidth (MHz) proposed in the Column D description (entitled "Offeror Provided Description of Service/Product"). Note that If any other cost elements (such as teleport services) are proposed, they must be described (in full) both in D and in the Offeror's Price Narrative referenced in Section B. This CLIN should also include the cost of any "occasional satellite use cost" if proposed as part of the technical approach. </t>
    </r>
    <r>
      <rPr>
        <b/>
        <sz val="12"/>
        <color theme="1"/>
        <rFont val="Arial"/>
        <family val="2"/>
      </rPr>
      <t>Do not include travel or shipping in CLIN 110003.</t>
    </r>
  </si>
  <si>
    <t xml:space="preserve">  </t>
  </si>
  <si>
    <t>110004-1</t>
  </si>
  <si>
    <t>Teleport Service</t>
  </si>
  <si>
    <r>
      <t>Offerors shall provide pricing for teleport services only and must include any associated labor. Note that if teleport services are not included as part of the space segment costs identified in CLIN 110003, the teleport services costs must be identified in CLIN 110004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2"/>
        <color theme="1"/>
        <rFont val="Arial"/>
        <family val="2"/>
      </rPr>
      <t xml:space="preserve"> Do not include travel or shipping in CLIN 110004.</t>
    </r>
  </si>
  <si>
    <t>110005-1</t>
  </si>
  <si>
    <t xml:space="preserve">Terrestrial Service </t>
  </si>
  <si>
    <r>
      <t xml:space="preserve">Offerors shall provide pricing for terrestrial service and include associated labor. </t>
    </r>
    <r>
      <rPr>
        <b/>
        <sz val="12"/>
        <color theme="1"/>
        <rFont val="Arial"/>
        <family val="2"/>
      </rPr>
      <t>Do not include travel or shipping in CLIN 110005.</t>
    </r>
  </si>
  <si>
    <t>110006-1</t>
  </si>
  <si>
    <t>Training - Materials &amp; Labor</t>
  </si>
  <si>
    <r>
      <t xml:space="preserve">Offeror's shall provide pricing to Include the cost to develop and produce a training plan. This CLIN should include all training materials (i.e. student handouts/guides) and labor cost for instructors to deliver the training. Training is required for the entire period of performance (5-year base period, plus the two option periods and the 6-month extension period). </t>
    </r>
    <r>
      <rPr>
        <b/>
        <sz val="12"/>
        <color theme="1"/>
        <rFont val="Arial"/>
        <family val="2"/>
      </rPr>
      <t>Do not include travel or shipping in CLIN 110006.</t>
    </r>
  </si>
  <si>
    <t>LC-5</t>
  </si>
  <si>
    <t>110007-1</t>
  </si>
  <si>
    <t>Frequency Clearances and Approvals</t>
  </si>
  <si>
    <r>
      <t xml:space="preserve">Offerors shall price the cost to establish frequency clearances and approvals for each of the following countries: Bahrain, Germany, Kuwait, Qatar, Saudi Arabia, United Arab Emirates.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2"/>
        <color theme="1"/>
        <rFont val="Arial"/>
        <family val="2"/>
      </rPr>
      <t>Do not include travel or shipping in CLIN 110007.</t>
    </r>
  </si>
  <si>
    <t>First time and/or one period</t>
  </si>
  <si>
    <t xml:space="preserve">Enter Labor Category Hours Here One Time and per Annual Period </t>
  </si>
  <si>
    <t>110007a-1</t>
  </si>
  <si>
    <t>Frequency Clearances and Approvals (Renewals)</t>
  </si>
  <si>
    <r>
      <t>Offerors shall price the frequency clearance renewal fees for each of the following countries: Bahrain, Germany, Kuwait, Qatar, Saudi Arabia, United Arab Emirates. Offerors shall also provide the period timeframes (e.g. 1 year) and must describe this information (in full) both in Column D (entitled "Offeror Provided Description of Service/Product") and in the Offeror's Price Narrative referenced in Section B</t>
    </r>
    <r>
      <rPr>
        <b/>
        <sz val="12"/>
        <color theme="1"/>
        <rFont val="Arial"/>
        <family val="2"/>
      </rPr>
      <t>.</t>
    </r>
    <r>
      <rPr>
        <sz val="12"/>
        <color theme="1"/>
        <rFont val="Arial"/>
        <family val="2"/>
      </rPr>
      <t xml:space="preserve"> Offerors shall not provide pricing in Year 1 for CLIN 110007a. Pricing for CLIN 110007a (if applicable) should be provided in Years 2 thru 10 and the 6 month extension. Offeror’s price shall be the sum total of the frequency clearances and approval renewals costs for the six countries identified above. </t>
    </r>
    <r>
      <rPr>
        <b/>
        <sz val="12"/>
        <color theme="1"/>
        <rFont val="Arial"/>
        <family val="2"/>
      </rPr>
      <t>Do not include travel or shipping in CLIN 110007a.</t>
    </r>
  </si>
  <si>
    <t>110008-1</t>
  </si>
  <si>
    <t>Network Management and Operations Support (Equipment)</t>
  </si>
  <si>
    <r>
      <t xml:space="preserve">Offerors shall provide pricing for network management and operations support equipment. </t>
    </r>
    <r>
      <rPr>
        <b/>
        <sz val="12"/>
        <color theme="1"/>
        <rFont val="Arial"/>
        <family val="2"/>
      </rPr>
      <t xml:space="preserve">This CLIN is priced in Years 1 and 6 only. Do not include travel or shipping in CLIN 110008. </t>
    </r>
  </si>
  <si>
    <t>110008a-1</t>
  </si>
  <si>
    <t>Network Management and Operations Support                (Labor)</t>
  </si>
  <si>
    <r>
      <t xml:space="preserve">Offerors shall provide pricing for the following labor associated with CLIN 110008: </t>
    </r>
    <r>
      <rPr>
        <b/>
        <sz val="12"/>
        <color theme="1"/>
        <rFont val="Arial"/>
        <family val="2"/>
      </rPr>
      <t xml:space="preserve">
Yrs 1 &amp; 6: </t>
    </r>
    <r>
      <rPr>
        <sz val="12"/>
        <color theme="1"/>
        <rFont val="Arial"/>
        <family val="2"/>
      </rPr>
      <t>Provide Integration, Testing, and Installation labor costs for all equipment provided in CLIN 110008.</t>
    </r>
    <r>
      <rPr>
        <b/>
        <sz val="12"/>
        <color theme="1"/>
        <rFont val="Arial"/>
        <family val="2"/>
      </rPr>
      <t xml:space="preserve">
Yrs 2-5, 7-10 + 6-month extension period: </t>
    </r>
    <r>
      <rPr>
        <sz val="12"/>
        <color theme="1"/>
        <rFont val="Arial"/>
        <family val="2"/>
      </rPr>
      <t xml:space="preserve">Provide labor costs for services (including Help Desk and NOC) to support operations and maintenance for equipment provided in CLIN 110008. 
</t>
    </r>
    <r>
      <rPr>
        <b/>
        <sz val="12"/>
        <color theme="1"/>
        <rFont val="Arial"/>
        <family val="2"/>
      </rPr>
      <t xml:space="preserve">Do not include travel, shipping or equipment in CLIN 110008a. </t>
    </r>
  </si>
  <si>
    <t>LC-8</t>
  </si>
  <si>
    <t>110008b-1</t>
  </si>
  <si>
    <t>Network Management and Operations Support (Spares/Warranty)</t>
  </si>
  <si>
    <r>
      <t xml:space="preserve">Offerors shall provide pricing for spares and warranty to support operations and maintenance for all equipment provided in CLIN 110008. This includes management (labor) for spares and warranty activities. </t>
    </r>
    <r>
      <rPr>
        <b/>
        <sz val="12"/>
        <color theme="1"/>
        <rFont val="Arial"/>
        <family val="2"/>
      </rPr>
      <t xml:space="preserve">Do not include travel or shipping in CLIN 110008b.  </t>
    </r>
  </si>
  <si>
    <t xml:space="preserve"> N/A</t>
  </si>
  <si>
    <t>110000-1</t>
  </si>
  <si>
    <t>Total Contract Year Cost</t>
  </si>
  <si>
    <t>110001-2</t>
  </si>
  <si>
    <t>This CLIN is priced out in Year 1 and 6 Only</t>
  </si>
  <si>
    <t>110001a-2</t>
  </si>
  <si>
    <t>110001b-2</t>
  </si>
  <si>
    <t>110002-2</t>
  </si>
  <si>
    <t>110003-2</t>
  </si>
  <si>
    <t>110004-2</t>
  </si>
  <si>
    <t>110005-2</t>
  </si>
  <si>
    <t>110006-2</t>
  </si>
  <si>
    <t>110007-2</t>
  </si>
  <si>
    <t>110007a-2</t>
  </si>
  <si>
    <t>110008-2</t>
  </si>
  <si>
    <t>110008a-2</t>
  </si>
  <si>
    <t>110008b-2</t>
  </si>
  <si>
    <t>110000-2</t>
  </si>
  <si>
    <t>110001a-3</t>
  </si>
  <si>
    <t>Not               Applicable</t>
  </si>
  <si>
    <t>110001b-3</t>
  </si>
  <si>
    <t>110002-3</t>
  </si>
  <si>
    <t>110003-3</t>
  </si>
  <si>
    <t>110004-3</t>
  </si>
  <si>
    <t>110005-3</t>
  </si>
  <si>
    <t>110006-3</t>
  </si>
  <si>
    <t>110007-3</t>
  </si>
  <si>
    <t>110007a-3</t>
  </si>
  <si>
    <t>110008-3</t>
  </si>
  <si>
    <t>110008a-3</t>
  </si>
  <si>
    <t>110008b-3</t>
  </si>
  <si>
    <t>110000-3</t>
  </si>
  <si>
    <t>110000-4</t>
  </si>
  <si>
    <t>Contract Year 4</t>
  </si>
  <si>
    <t>110001b-4</t>
  </si>
  <si>
    <t>110002-4</t>
  </si>
  <si>
    <t>110003-4</t>
  </si>
  <si>
    <t>110004-4</t>
  </si>
  <si>
    <t>110005-4</t>
  </si>
  <si>
    <t>110006-4</t>
  </si>
  <si>
    <t>110007-4</t>
  </si>
  <si>
    <t>110007a-4</t>
  </si>
  <si>
    <t>110008-4</t>
  </si>
  <si>
    <t>110008a-4</t>
  </si>
  <si>
    <t>110008b-4</t>
  </si>
  <si>
    <t>110001a-4</t>
  </si>
  <si>
    <t>110001-4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</si>
</sst>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2"/>
      <color theme="1"/>
      <name val="Arial"/>
      <family val="2"/>
    </font>
    <font>
      <sz val="11"/>
      <color theme="1"/>
      <name val="Arial"/>
      <family val="2"/>
    </font>
    <font>
      <b/>
      <sz val="12"/>
      <color theme="1"/>
      <name val="Arial"/>
      <family val="2"/>
    </font>
    <font>
      <b/>
      <sz val="11"/>
      <color theme="1"/>
      <name val="Arial"/>
      <family val="2"/>
    </font>
    <font>
      <sz val="12"/>
      <name val="Arial"/>
      <family val="2"/>
    </font>
    <font>
      <b/>
      <u/>
      <sz val="12"/>
      <color theme="1"/>
      <name val="Arial"/>
      <family val="2"/>
    </font>
    <font>
      <sz val="8"/>
      <name val="Arial Narrow"/>
      <family val="2"/>
    </font>
    <font>
      <b/>
      <sz val="12"/>
      <name val="Arial"/>
      <family val="2"/>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thick">
        <color rgb="FFFF0000"/>
      </left>
      <right style="thick">
        <color rgb="FFFF0000"/>
      </right>
      <top style="thick">
        <color rgb="FFFF0000"/>
      </top>
      <bottom style="thick">
        <color rgb="FFFF0000"/>
      </bottom>
      <diagonal/>
    </border>
    <border>
      <left style="medium">
        <color auto="1"/>
      </left>
      <right/>
      <top/>
      <bottom/>
      <diagonal/>
    </border>
    <border>
      <left style="medium">
        <color auto="1"/>
      </left>
      <right style="medium">
        <color auto="1"/>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medium">
        <color auto="1"/>
      </right>
      <top style="medium">
        <color auto="1"/>
      </top>
      <bottom/>
      <diagonal/>
    </border>
    <border>
      <left style="thick">
        <color rgb="FFFF0000"/>
      </left>
      <right style="medium">
        <color auto="1"/>
      </right>
      <top/>
      <bottom/>
      <diagonal/>
    </border>
    <border>
      <left style="thick">
        <color rgb="FFFF0000"/>
      </left>
      <right style="medium">
        <color auto="1"/>
      </right>
      <top/>
      <bottom style="medium">
        <color auto="1"/>
      </bottom>
      <diagonal/>
    </border>
    <border>
      <left style="medium">
        <color auto="1"/>
      </left>
      <right style="thick">
        <color rgb="FFFF0000"/>
      </right>
      <top style="medium">
        <color auto="1"/>
      </top>
      <bottom/>
      <diagonal/>
    </border>
    <border>
      <left style="medium">
        <color auto="1"/>
      </left>
      <right style="thick">
        <color rgb="FFFF0000"/>
      </right>
      <top/>
      <bottom/>
      <diagonal/>
    </border>
    <border>
      <left style="medium">
        <color auto="1"/>
      </left>
      <right style="thick">
        <color rgb="FFFF0000"/>
      </right>
      <top/>
      <bottom style="medium">
        <color auto="1"/>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style="thick">
        <color rgb="FFFF0000"/>
      </right>
      <top style="medium">
        <color auto="1"/>
      </top>
      <bottom style="medium">
        <color auto="1"/>
      </bottom>
      <diagonal/>
    </border>
    <border>
      <left style="medium">
        <color auto="1"/>
      </left>
      <right style="medium">
        <color auto="1"/>
      </right>
      <top style="thick">
        <color rgb="FFFF0000"/>
      </top>
      <bottom style="medium">
        <color auto="1"/>
      </bottom>
      <diagonal/>
    </border>
    <border>
      <left style="medium">
        <color auto="1"/>
      </left>
      <right style="thick">
        <color rgb="FFFF0000"/>
      </right>
      <top style="thick">
        <color rgb="FFFF0000"/>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rgb="FFFF0000"/>
      </bottom>
      <diagonal/>
    </border>
    <border>
      <left style="medium">
        <color auto="1"/>
      </left>
      <right style="thick">
        <color rgb="FFFF0000"/>
      </right>
      <top style="medium">
        <color auto="1"/>
      </top>
      <bottom style="thick">
        <color rgb="FFFF0000"/>
      </bottom>
      <diagonal/>
    </border>
    <border>
      <left style="thick">
        <color rgb="FFFF0000"/>
      </left>
      <right/>
      <top style="medium">
        <color auto="1"/>
      </top>
      <bottom/>
      <diagonal/>
    </border>
    <border>
      <left style="thick">
        <color rgb="FFFF0000"/>
      </left>
      <right/>
      <top/>
      <bottom/>
      <diagonal/>
    </border>
    <border>
      <left style="thick">
        <color rgb="FFFF0000"/>
      </left>
      <right/>
      <top/>
      <bottom style="medium">
        <color auto="1"/>
      </bottom>
      <diagonal/>
    </border>
    <border>
      <left style="medium">
        <color auto="1"/>
      </left>
      <right style="thick">
        <color rgb="FFFF0000"/>
      </right>
      <top style="thick">
        <color rgb="FFFF0000"/>
      </top>
      <bottom/>
      <diagonal/>
    </border>
    <border>
      <left style="medium">
        <color auto="1"/>
      </left>
      <right style="thick">
        <color rgb="FFFF0000"/>
      </right>
      <top/>
      <bottom style="thick">
        <color rgb="FFFF0000"/>
      </bottom>
      <diagonal/>
    </border>
    <border>
      <left style="thick">
        <color rgb="FFFF0000"/>
      </left>
      <right style="medium">
        <color auto="1"/>
      </right>
      <top/>
      <bottom style="thick">
        <color rgb="FFFF0000"/>
      </bottom>
      <diagonal/>
    </border>
    <border>
      <left style="thick">
        <color auto="1"/>
      </left>
      <right style="thick">
        <color auto="1"/>
      </right>
      <top style="thick">
        <color auto="1"/>
      </top>
      <bottom style="thick">
        <color rgb="FFFF0000"/>
      </bottom>
      <diagonal/>
    </border>
    <border>
      <left style="thick">
        <color auto="1"/>
      </left>
      <right style="thick">
        <color auto="1"/>
      </right>
      <top style="thick">
        <color rgb="FFFF0000"/>
      </top>
      <bottom style="thick">
        <color rgb="FFFF0000"/>
      </bottom>
      <diagonal/>
    </border>
    <border>
      <left style="thick">
        <color rgb="FFFF0000"/>
      </left>
      <right style="medium">
        <color auto="1"/>
      </right>
      <top style="thick">
        <color rgb="FFFF0000"/>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rgb="FFFF0000"/>
      </bottom>
      <diagonal/>
    </border>
  </borders>
  <cellStyleXfs count="1">
    <xf numFmtId="0" fontId="0" fillId="0" borderId="0"/>
  </cellStyleXfs>
  <cellXfs count="224">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0" fontId="2" fillId="5" borderId="2" xfId="0" applyFont="1" applyFill="1" applyBorder="1" applyAlignment="1">
      <alignment horizontal="centerContinuous" vertical="center" wrapText="1"/>
    </xf>
    <xf numFmtId="0" fontId="2" fillId="5" borderId="3" xfId="0" applyFont="1" applyFill="1" applyBorder="1" applyAlignment="1">
      <alignment horizontal="centerContinuous" vertical="center" wrapText="1"/>
    </xf>
    <xf numFmtId="0" fontId="2" fillId="5" borderId="4" xfId="0" applyFont="1" applyFill="1" applyBorder="1" applyAlignment="1">
      <alignment horizontal="centerContinuous" vertical="center" wrapText="1"/>
    </xf>
    <xf numFmtId="0" fontId="2" fillId="5" borderId="2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0" borderId="6" xfId="0" applyFont="1" applyBorder="1" applyAlignment="1">
      <alignment vertical="center" wrapText="1"/>
    </xf>
    <xf numFmtId="0" fontId="6" fillId="0" borderId="0" xfId="0" applyFont="1" applyAlignment="1">
      <alignment horizontal="right"/>
    </xf>
    <xf numFmtId="0" fontId="0" fillId="0" borderId="0" xfId="0" applyFont="1"/>
    <xf numFmtId="0" fontId="6" fillId="0" borderId="0" xfId="0" applyFont="1" applyAlignment="1">
      <alignment horizontal="right" vertical="center"/>
    </xf>
    <xf numFmtId="0" fontId="0" fillId="6" borderId="1" xfId="0" applyFont="1" applyFill="1" applyBorder="1" applyAlignment="1">
      <alignment horizontal="center" vertical="center" wrapText="1"/>
    </xf>
    <xf numFmtId="0" fontId="0" fillId="6" borderId="4" xfId="0" applyFont="1" applyFill="1" applyBorder="1" applyAlignment="1">
      <alignment horizontal="center" vertical="center" wrapText="1"/>
    </xf>
    <xf numFmtId="164" fontId="0" fillId="6" borderId="4" xfId="0" applyNumberFormat="1" applyFont="1" applyFill="1" applyBorder="1" applyAlignment="1">
      <alignment horizontal="center" vertical="center" wrapText="1"/>
    </xf>
    <xf numFmtId="0" fontId="0" fillId="6" borderId="1" xfId="0" applyFont="1" applyFill="1" applyBorder="1" applyAlignment="1">
      <alignment horizontal="center"/>
    </xf>
    <xf numFmtId="0" fontId="0" fillId="3" borderId="3" xfId="0" applyFont="1" applyFill="1" applyBorder="1" applyAlignment="1">
      <alignment horizontal="center"/>
    </xf>
    <xf numFmtId="0" fontId="0" fillId="0" borderId="0" xfId="0" applyFont="1" applyAlignment="1">
      <alignment horizontal="center"/>
    </xf>
    <xf numFmtId="0" fontId="0" fillId="5" borderId="28" xfId="0" applyFont="1" applyFill="1" applyBorder="1"/>
    <xf numFmtId="0" fontId="0" fillId="5" borderId="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3" borderId="2" xfId="0" applyFont="1" applyFill="1" applyBorder="1" applyAlignment="1">
      <alignment horizontal="center"/>
    </xf>
    <xf numFmtId="0" fontId="0" fillId="3" borderId="12" xfId="0" applyFont="1" applyFill="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Alignment="1"/>
    <xf numFmtId="0" fontId="0" fillId="0" borderId="0" xfId="0" applyFont="1" applyFill="1"/>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2"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0" fillId="7" borderId="34" xfId="0" applyFont="1" applyFill="1" applyBorder="1" applyAlignment="1">
      <alignment horizontal="center" vertical="center" wrapText="1"/>
    </xf>
    <xf numFmtId="0" fontId="0" fillId="7" borderId="35"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0" fillId="5" borderId="15" xfId="0" applyFont="1" applyFill="1" applyBorder="1" applyAlignment="1">
      <alignment horizontal="centerContinuous" vertical="center" wrapText="1"/>
    </xf>
    <xf numFmtId="0" fontId="0" fillId="5" borderId="0" xfId="0" applyFont="1" applyFill="1" applyBorder="1" applyAlignment="1">
      <alignment horizontal="centerContinuous" vertical="center" wrapText="1"/>
    </xf>
    <xf numFmtId="0" fontId="0" fillId="5" borderId="30" xfId="0" applyFont="1" applyFill="1" applyBorder="1" applyAlignment="1">
      <alignment horizontal="centerContinuous" vertical="center" wrapText="1"/>
    </xf>
    <xf numFmtId="0" fontId="0" fillId="7" borderId="31" xfId="0" applyFont="1" applyFill="1" applyBorder="1" applyAlignment="1">
      <alignment horizontal="center" vertical="center" wrapText="1"/>
    </xf>
    <xf numFmtId="0" fontId="0" fillId="0" borderId="4" xfId="0" applyFont="1" applyFill="1" applyBorder="1" applyAlignment="1"/>
    <xf numFmtId="0" fontId="0" fillId="0" borderId="1" xfId="0" applyFont="1" applyFill="1" applyBorder="1"/>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Alignment="1">
      <alignment horizontal="right" vertical="center"/>
    </xf>
    <xf numFmtId="0" fontId="0" fillId="4" borderId="1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0" xfId="0" applyAlignment="1">
      <alignment horizontal="center"/>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0" borderId="5" xfId="0" applyFont="1" applyBorder="1" applyAlignment="1">
      <alignment vertical="center" wrapText="1"/>
    </xf>
    <xf numFmtId="164" fontId="1" fillId="0" borderId="5" xfId="0" applyNumberFormat="1" applyFont="1" applyBorder="1" applyAlignment="1">
      <alignment vertical="center" wrapText="1"/>
    </xf>
    <xf numFmtId="164" fontId="1" fillId="0" borderId="6" xfId="0" applyNumberFormat="1" applyFont="1" applyBorder="1" applyAlignment="1">
      <alignment vertical="center" wrapText="1"/>
    </xf>
    <xf numFmtId="0" fontId="0" fillId="0" borderId="0" xfId="0" applyAlignment="1">
      <alignment horizontal="center"/>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5" borderId="28" xfId="0" applyFill="1" applyBorder="1"/>
    <xf numFmtId="0" fontId="0" fillId="5" borderId="15" xfId="0" applyFill="1" applyBorder="1" applyAlignment="1">
      <alignment horizontal="centerContinuous" vertical="center" wrapText="1"/>
    </xf>
    <xf numFmtId="0" fontId="0" fillId="5" borderId="0" xfId="0" applyFill="1" applyAlignment="1">
      <alignment horizontal="centerContinuous" vertical="center" wrapText="1"/>
    </xf>
    <xf numFmtId="0" fontId="0" fillId="5" borderId="30" xfId="0" applyFill="1" applyBorder="1" applyAlignment="1">
      <alignment horizontal="centerContinuous" vertical="center" wrapText="1"/>
    </xf>
    <xf numFmtId="0" fontId="0" fillId="7" borderId="1" xfId="0" applyFill="1" applyBorder="1" applyAlignment="1">
      <alignment horizontal="center" vertical="center" wrapText="1"/>
    </xf>
    <xf numFmtId="0" fontId="0" fillId="7" borderId="31" xfId="0" applyFill="1" applyBorder="1" applyAlignment="1">
      <alignment horizontal="center" vertical="center" wrapText="1"/>
    </xf>
    <xf numFmtId="0" fontId="0" fillId="7" borderId="34" xfId="0" applyFill="1" applyBorder="1" applyAlignment="1">
      <alignment horizontal="center" vertical="center" wrapText="1"/>
    </xf>
    <xf numFmtId="0" fontId="0" fillId="7" borderId="35" xfId="0" applyFill="1" applyBorder="1" applyAlignment="1">
      <alignment horizontal="center" vertical="center" wrapText="1"/>
    </xf>
    <xf numFmtId="0" fontId="0" fillId="7" borderId="36" xfId="0" applyFill="1" applyBorder="1" applyAlignment="1">
      <alignment horizontal="center" vertical="center" wrapText="1"/>
    </xf>
    <xf numFmtId="0" fontId="0" fillId="5" borderId="1"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27" xfId="0" applyBorder="1" applyAlignment="1">
      <alignment horizontal="center" vertical="center" wrapText="1"/>
    </xf>
    <xf numFmtId="0" fontId="0" fillId="5" borderId="2" xfId="0" applyFill="1" applyBorder="1" applyAlignment="1">
      <alignment horizontal="center" vertical="center" wrapText="1"/>
    </xf>
    <xf numFmtId="0" fontId="0" fillId="4" borderId="26" xfId="0" applyFill="1" applyBorder="1" applyAlignment="1">
      <alignment horizontal="center" vertical="center" wrapText="1"/>
    </xf>
    <xf numFmtId="0" fontId="0" fillId="5" borderId="5" xfId="0" applyFill="1" applyBorder="1" applyAlignment="1">
      <alignment horizontal="center" vertical="center" wrapText="1"/>
    </xf>
    <xf numFmtId="0" fontId="0" fillId="4" borderId="17"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33" xfId="0" applyFill="1" applyBorder="1" applyAlignment="1">
      <alignment horizontal="center" vertic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12" xfId="0" applyFill="1" applyBorder="1" applyAlignment="1">
      <alignment horizontal="center"/>
    </xf>
    <xf numFmtId="0" fontId="0" fillId="0" borderId="4" xfId="0" applyBorder="1"/>
    <xf numFmtId="0" fontId="0" fillId="0" borderId="1" xfId="0" applyBorder="1"/>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164" fontId="0" fillId="6" borderId="4" xfId="0" applyNumberFormat="1" applyFill="1" applyBorder="1" applyAlignment="1">
      <alignment horizontal="center" vertical="center" wrapText="1"/>
    </xf>
    <xf numFmtId="0" fontId="0" fillId="6" borderId="1"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0" applyFont="1" applyAlignment="1">
      <alignment horizontal="center"/>
    </xf>
    <xf numFmtId="0" fontId="0" fillId="0" borderId="0" xfId="0" applyAlignment="1">
      <alignment horizontal="center"/>
    </xf>
    <xf numFmtId="2" fontId="0" fillId="0" borderId="1" xfId="0" applyNumberFormat="1" applyFont="1" applyFill="1" applyBorder="1" applyAlignment="1">
      <alignment horizontal="center" vertical="center" wrapText="1"/>
    </xf>
    <xf numFmtId="164"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2" fontId="0" fillId="0" borderId="7" xfId="0" applyNumberFormat="1" applyFont="1" applyBorder="1" applyAlignment="1">
      <alignment horizontal="center" vertical="center" wrapText="1"/>
    </xf>
    <xf numFmtId="2" fontId="0" fillId="0" borderId="16"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1" fillId="4"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164" fontId="0" fillId="4" borderId="18"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164" fontId="0" fillId="4" borderId="17" xfId="0" applyNumberFormat="1" applyFont="1" applyFill="1" applyBorder="1" applyAlignment="1">
      <alignment horizontal="center" vertical="center" wrapText="1"/>
    </xf>
    <xf numFmtId="164" fontId="0" fillId="0" borderId="20" xfId="0" applyNumberFormat="1" applyFont="1" applyBorder="1" applyAlignment="1">
      <alignment horizontal="center" vertical="center" wrapText="1"/>
    </xf>
    <xf numFmtId="164" fontId="0" fillId="0" borderId="21" xfId="0" applyNumberFormat="1" applyFont="1" applyBorder="1" applyAlignment="1">
      <alignment horizontal="center" vertical="center" wrapText="1"/>
    </xf>
    <xf numFmtId="164" fontId="0" fillId="0" borderId="22"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30" xfId="0" applyFont="1" applyBorder="1" applyAlignment="1">
      <alignment horizontal="center" vertical="center" wrapText="1"/>
    </xf>
    <xf numFmtId="0" fontId="0" fillId="0" borderId="6" xfId="0" applyFont="1" applyBorder="1" applyAlignment="1">
      <alignment horizontal="center" vertical="center" wrapText="1"/>
    </xf>
    <xf numFmtId="2" fontId="0" fillId="7" borderId="7" xfId="0" applyNumberFormat="1" applyFont="1" applyFill="1" applyBorder="1" applyAlignment="1">
      <alignment horizontal="center" vertical="center" wrapText="1"/>
    </xf>
    <xf numFmtId="2" fontId="0" fillId="7" borderId="16" xfId="0" applyNumberFormat="1" applyFont="1" applyFill="1" applyBorder="1" applyAlignment="1">
      <alignment horizontal="center" vertical="center" wrapText="1"/>
    </xf>
    <xf numFmtId="2" fontId="0" fillId="7" borderId="5" xfId="0" applyNumberFormat="1" applyFont="1" applyFill="1" applyBorder="1" applyAlignment="1">
      <alignment horizontal="center" vertical="center" wrapText="1"/>
    </xf>
    <xf numFmtId="0" fontId="1" fillId="4"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8" borderId="40" xfId="0" applyNumberFormat="1" applyFont="1" applyFill="1" applyBorder="1" applyAlignment="1">
      <alignment horizontal="center" vertical="center" wrapText="1"/>
    </xf>
    <xf numFmtId="164" fontId="0" fillId="8" borderId="24" xfId="0" applyNumberFormat="1" applyFont="1" applyFill="1" applyBorder="1" applyAlignment="1">
      <alignment horizontal="center" vertical="center" wrapText="1"/>
    </xf>
    <xf numFmtId="164" fontId="0" fillId="8" borderId="41" xfId="0" applyNumberFormat="1" applyFont="1" applyFill="1" applyBorder="1" applyAlignment="1">
      <alignment horizontal="center" vertical="center" wrapText="1"/>
    </xf>
    <xf numFmtId="0" fontId="1" fillId="4" borderId="18" xfId="0" applyFont="1" applyFill="1" applyBorder="1" applyAlignment="1">
      <alignment vertical="center" wrapText="1"/>
    </xf>
    <xf numFmtId="0" fontId="0" fillId="0" borderId="19" xfId="0" applyBorder="1" applyAlignment="1">
      <alignment vertical="center" wrapText="1"/>
    </xf>
    <xf numFmtId="0" fontId="0" fillId="0" borderId="17" xfId="0" applyBorder="1" applyAlignment="1">
      <alignment vertical="center" wrapText="1"/>
    </xf>
    <xf numFmtId="164" fontId="0" fillId="0" borderId="30" xfId="0" applyNumberFormat="1" applyFont="1" applyBorder="1" applyAlignment="1">
      <alignment horizontal="center"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2" fillId="5" borderId="16" xfId="0" applyFont="1" applyFill="1" applyBorder="1" applyAlignment="1">
      <alignment horizontal="center" vertical="center" wrapText="1"/>
    </xf>
    <xf numFmtId="2" fontId="0" fillId="0" borderId="20" xfId="0" applyNumberFormat="1" applyFont="1" applyBorder="1" applyAlignment="1">
      <alignment horizontal="center" vertical="center" wrapText="1"/>
    </xf>
    <xf numFmtId="2" fontId="0" fillId="0" borderId="21" xfId="0" applyNumberFormat="1" applyFont="1" applyBorder="1" applyAlignment="1">
      <alignment horizontal="center" vertical="center" wrapText="1"/>
    </xf>
    <xf numFmtId="2" fontId="0" fillId="0" borderId="42" xfId="0" applyNumberFormat="1" applyFont="1" applyBorder="1" applyAlignment="1">
      <alignment horizontal="center" vertical="center" wrapText="1"/>
    </xf>
    <xf numFmtId="2" fontId="0" fillId="7"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3" fillId="4"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7" borderId="28"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1" xfId="0" applyFill="1" applyBorder="1" applyAlignment="1">
      <alignment horizontal="center" vertical="center" wrapText="1"/>
    </xf>
    <xf numFmtId="164" fontId="0" fillId="7" borderId="43" xfId="0" applyNumberFormat="1" applyFill="1" applyBorder="1" applyAlignment="1">
      <alignment horizontal="center" vertical="center" wrapText="1"/>
    </xf>
    <xf numFmtId="0" fontId="0" fillId="7" borderId="44" xfId="0" applyFill="1" applyBorder="1" applyAlignment="1">
      <alignment horizontal="center" vertical="center" wrapText="1"/>
    </xf>
    <xf numFmtId="164" fontId="0" fillId="7" borderId="13" xfId="0" applyNumberFormat="1" applyFill="1" applyBorder="1" applyAlignment="1">
      <alignment horizontal="center" vertical="center" wrapText="1"/>
    </xf>
    <xf numFmtId="0" fontId="0" fillId="7" borderId="30" xfId="0" applyFill="1" applyBorder="1" applyAlignment="1">
      <alignment horizontal="center" vertical="center" wrapText="1"/>
    </xf>
    <xf numFmtId="0" fontId="0" fillId="7" borderId="6" xfId="0" applyFill="1" applyBorder="1" applyAlignment="1">
      <alignment horizontal="center" vertical="center" wrapText="1"/>
    </xf>
    <xf numFmtId="2" fontId="0" fillId="7" borderId="1" xfId="0" applyNumberFormat="1" applyFill="1" applyBorder="1" applyAlignment="1">
      <alignment horizontal="center" vertical="center" wrapText="1"/>
    </xf>
    <xf numFmtId="164" fontId="0" fillId="0" borderId="7" xfId="0" applyNumberFormat="1" applyBorder="1" applyAlignment="1">
      <alignment horizontal="center" vertical="center" wrapText="1"/>
    </xf>
    <xf numFmtId="164" fontId="0" fillId="0" borderId="16"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8" borderId="40" xfId="0" applyNumberFormat="1" applyFill="1" applyBorder="1" applyAlignment="1">
      <alignment horizontal="center" vertical="center" wrapText="1"/>
    </xf>
    <xf numFmtId="164" fontId="0" fillId="8" borderId="24" xfId="0" applyNumberFormat="1" applyFill="1" applyBorder="1" applyAlignment="1">
      <alignment horizontal="center" vertical="center" wrapText="1"/>
    </xf>
    <xf numFmtId="164" fontId="0" fillId="8" borderId="41" xfId="0" applyNumberFormat="1" applyFill="1" applyBorder="1" applyAlignment="1">
      <alignment horizontal="center" vertical="center" wrapText="1"/>
    </xf>
    <xf numFmtId="164" fontId="0" fillId="4" borderId="18" xfId="0" applyNumberFormat="1" applyFill="1" applyBorder="1" applyAlignment="1">
      <alignment horizontal="center" vertical="center" wrapText="1"/>
    </xf>
    <xf numFmtId="164" fontId="0" fillId="4" borderId="19" xfId="0" applyNumberFormat="1" applyFill="1" applyBorder="1" applyAlignment="1">
      <alignment horizontal="center" vertical="center" wrapText="1"/>
    </xf>
    <xf numFmtId="164" fontId="0" fillId="4" borderId="17" xfId="0" applyNumberFormat="1" applyFill="1" applyBorder="1" applyAlignment="1">
      <alignment horizontal="center" vertical="center" wrapText="1"/>
    </xf>
    <xf numFmtId="2" fontId="0" fillId="0" borderId="7" xfId="0" applyNumberFormat="1" applyBorder="1" applyAlignment="1">
      <alignment horizontal="center" vertical="center" wrapText="1"/>
    </xf>
    <xf numFmtId="2" fontId="0" fillId="0" borderId="16" xfId="0" applyNumberFormat="1" applyBorder="1" applyAlignment="1">
      <alignment horizontal="center" vertical="center" wrapText="1"/>
    </xf>
    <xf numFmtId="2" fontId="0" fillId="0" borderId="5" xfId="0" applyNumberFormat="1" applyBorder="1" applyAlignment="1">
      <alignment horizontal="center" vertical="center" wrapText="1"/>
    </xf>
    <xf numFmtId="0" fontId="0" fillId="4" borderId="14" xfId="0" applyFill="1" applyBorder="1" applyAlignment="1">
      <alignment horizontal="center" vertical="center" wrapText="1"/>
    </xf>
    <xf numFmtId="164" fontId="0" fillId="0" borderId="45"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164" fontId="0" fillId="4" borderId="14" xfId="0" applyNumberFormat="1" applyFill="1" applyBorder="1" applyAlignment="1">
      <alignment horizontal="center" vertical="center" wrapText="1"/>
    </xf>
    <xf numFmtId="164" fontId="0" fillId="0" borderId="20" xfId="0" applyNumberFormat="1" applyBorder="1" applyAlignment="1">
      <alignment horizontal="center" vertical="center" wrapText="1"/>
    </xf>
    <xf numFmtId="0" fontId="0" fillId="0" borderId="28" xfId="0" applyBorder="1" applyAlignment="1">
      <alignment horizontal="center" vertical="center" wrapText="1"/>
    </xf>
    <xf numFmtId="2" fontId="0" fillId="7" borderId="7" xfId="0" applyNumberFormat="1" applyFill="1" applyBorder="1" applyAlignment="1">
      <alignment horizontal="center" vertical="center" wrapText="1"/>
    </xf>
    <xf numFmtId="2" fontId="0" fillId="7" borderId="16" xfId="0" applyNumberFormat="1" applyFill="1" applyBorder="1" applyAlignment="1">
      <alignment horizontal="center" vertical="center" wrapText="1"/>
    </xf>
    <xf numFmtId="2" fontId="0" fillId="7" borderId="5" xfId="0" applyNumberFormat="1" applyFill="1" applyBorder="1" applyAlignment="1">
      <alignment horizontal="center" vertical="center" wrapText="1"/>
    </xf>
    <xf numFmtId="164" fontId="0" fillId="7" borderId="44" xfId="0" applyNumberFormat="1" applyFill="1" applyBorder="1" applyAlignment="1">
      <alignment horizontal="center" vertical="center" wrapText="1"/>
    </xf>
    <xf numFmtId="164" fontId="0" fillId="7" borderId="46" xfId="0" applyNumberFormat="1" applyFill="1" applyBorder="1" applyAlignment="1">
      <alignment horizontal="center" vertical="center" wrapText="1"/>
    </xf>
    <xf numFmtId="164" fontId="0" fillId="7" borderId="47" xfId="0" applyNumberFormat="1" applyFill="1" applyBorder="1" applyAlignment="1">
      <alignment horizontal="center" vertical="center" wrapText="1"/>
    </xf>
    <xf numFmtId="164" fontId="0" fillId="7" borderId="48" xfId="0" applyNumberForma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2" fontId="0" fillId="0" borderId="1" xfId="0" applyNumberForma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pasatcom.sharepoint.com/sites/CopaSat_Site/Shared%20Documents/Contracts/CS3%20RFP/Final%20Proposal%20Revision/Volume%205/CS3_RFP_Sec_J_Attachment_J-9_STO_1_Excel_Workbook_Amend_13_11.08.1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 110000 Summary"/>
      <sheetName val="Contract Year 1 - Detail"/>
      <sheetName val="Contract Year 2 - Detail"/>
      <sheetName val="Contract Year 3 - Detail"/>
      <sheetName val="Contract Year 4 - Detail"/>
      <sheetName val="Contract Year 5 - Detail"/>
      <sheetName val="Contract Year 6 (Opt 1) -Detail"/>
      <sheetName val="Contract Year 7 (Opt 1) -Detail"/>
      <sheetName val="Contract Year 8 (Opt 1) -Detail"/>
      <sheetName val="Contract Year 9 (Opt 2) -Detail"/>
      <sheetName val="Contract Year 10 (Opt 2)-Detail"/>
      <sheetName val="CY 11-FAR 52.217-8 (6 mo exten)"/>
      <sheetName val="Labor Categories_W_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LC-1</v>
          </cell>
          <cell r="C4" t="str">
            <v>LC-2</v>
          </cell>
          <cell r="D4" t="str">
            <v>LC-3</v>
          </cell>
          <cell r="E4" t="str">
            <v>LC-4</v>
          </cell>
          <cell r="F4" t="str">
            <v>LC-5</v>
          </cell>
          <cell r="G4" t="str">
            <v>LC-6</v>
          </cell>
          <cell r="H4" t="str">
            <v>LC-7</v>
          </cell>
          <cell r="I4" t="str">
            <v>LC-8</v>
          </cell>
          <cell r="J4" t="str">
            <v>LC-9</v>
          </cell>
          <cell r="K4" t="str">
            <v>LC-10</v>
          </cell>
          <cell r="L4" t="str">
            <v>LC-11</v>
          </cell>
          <cell r="M4" t="str">
            <v>LC-12</v>
          </cell>
          <cell r="N4" t="str">
            <v>LC-13</v>
          </cell>
          <cell r="O4" t="str">
            <v>LC-14</v>
          </cell>
          <cell r="P4" t="str">
            <v>LC-15</v>
          </cell>
          <cell r="Q4" t="str">
            <v>LC-16</v>
          </cell>
          <cell r="R4" t="str">
            <v>LC-17</v>
          </cell>
          <cell r="S4" t="str">
            <v>LC-18</v>
          </cell>
          <cell r="T4" t="str">
            <v>LC-19</v>
          </cell>
          <cell r="U4" t="str">
            <v>LC-20</v>
          </cell>
          <cell r="V4" t="str">
            <v>LC-21</v>
          </cell>
          <cell r="W4" t="str">
            <v>LC-22</v>
          </cell>
          <cell r="X4" t="str">
            <v>LC-23</v>
          </cell>
          <cell r="Y4" t="str">
            <v>LC-24</v>
          </cell>
          <cell r="Z4" t="str">
            <v>LC-25</v>
          </cell>
          <cell r="AA4" t="str">
            <v>LC-26</v>
          </cell>
          <cell r="AB4" t="str">
            <v>LC-27</v>
          </cell>
          <cell r="AC4" t="str">
            <v>LC-28</v>
          </cell>
          <cell r="AD4" t="str">
            <v>LC-29</v>
          </cell>
          <cell r="AE4" t="str">
            <v>LC-30</v>
          </cell>
          <cell r="AF4" t="str">
            <v>LC-31</v>
          </cell>
          <cell r="AG4" t="str">
            <v>LC-32</v>
          </cell>
          <cell r="AH4" t="str">
            <v>LC-33</v>
          </cell>
          <cell r="AI4" t="str">
            <v>LC-34</v>
          </cell>
          <cell r="AJ4" t="str">
            <v>LC-35</v>
          </cell>
        </row>
        <row r="5">
          <cell r="B5" t="str">
            <v>Program Manager</v>
          </cell>
          <cell r="C5" t="str">
            <v>System/Network Engineer</v>
          </cell>
          <cell r="D5" t="str">
            <v>HW/SW Design Engineer</v>
          </cell>
          <cell r="E5" t="str">
            <v>Draftsman</v>
          </cell>
          <cell r="F5" t="str">
            <v>Training Specialist</v>
          </cell>
          <cell r="G5" t="str">
            <v>Logistics Engineer</v>
          </cell>
          <cell r="H5" t="str">
            <v>Information Assurance Engineer</v>
          </cell>
          <cell r="I5" t="str">
            <v>Network Operations Technician</v>
          </cell>
          <cell r="J5" t="str">
            <v>Network Operations Engineer</v>
          </cell>
          <cell r="K5" t="str">
            <v>Help Desk Specialist</v>
          </cell>
          <cell r="L5" t="str">
            <v>Cost Analyst</v>
          </cell>
          <cell r="M5" t="str">
            <v>Short Name Here</v>
          </cell>
          <cell r="N5" t="str">
            <v>Short Name Here</v>
          </cell>
          <cell r="O5" t="str">
            <v>Short Name Here</v>
          </cell>
          <cell r="P5" t="str">
            <v>Short Name Here</v>
          </cell>
          <cell r="Q5" t="str">
            <v>Short Name Here</v>
          </cell>
          <cell r="R5" t="str">
            <v>Short Name Here</v>
          </cell>
          <cell r="S5" t="str">
            <v>Short Name Here</v>
          </cell>
          <cell r="T5" t="str">
            <v>Short Name Here</v>
          </cell>
          <cell r="U5" t="str">
            <v>Short Name Here</v>
          </cell>
          <cell r="V5" t="str">
            <v>Short Name Here</v>
          </cell>
          <cell r="W5" t="str">
            <v>Short Name Here</v>
          </cell>
          <cell r="X5" t="str">
            <v>Short Name Here</v>
          </cell>
          <cell r="Y5" t="str">
            <v>Short Name Here</v>
          </cell>
          <cell r="Z5" t="str">
            <v>Short Name Here</v>
          </cell>
          <cell r="AA5" t="str">
            <v>Short Name Here</v>
          </cell>
          <cell r="AB5" t="str">
            <v>Short Name Here</v>
          </cell>
          <cell r="AC5" t="str">
            <v>Short Name Here</v>
          </cell>
          <cell r="AD5" t="str">
            <v>Short Name Here</v>
          </cell>
          <cell r="AE5" t="str">
            <v>Short Name Here</v>
          </cell>
          <cell r="AF5" t="str">
            <v>Short Name Here</v>
          </cell>
          <cell r="AG5" t="str">
            <v>Short Name Here</v>
          </cell>
          <cell r="AH5" t="str">
            <v>Short Name Here</v>
          </cell>
          <cell r="AI5" t="str">
            <v>Short Name Here</v>
          </cell>
          <cell r="AJ5" t="str">
            <v>Short Name Here</v>
          </cell>
        </row>
        <row r="6">
          <cell r="B6">
            <v>60.82</v>
          </cell>
          <cell r="C6">
            <v>72.98</v>
          </cell>
          <cell r="D6">
            <v>76.599999999999994</v>
          </cell>
          <cell r="E6">
            <v>48.05</v>
          </cell>
          <cell r="F6">
            <v>60.09</v>
          </cell>
          <cell r="G6">
            <v>45.06</v>
          </cell>
          <cell r="H6">
            <v>126.5</v>
          </cell>
          <cell r="I6">
            <v>31.62</v>
          </cell>
          <cell r="J6">
            <v>82.22</v>
          </cell>
          <cell r="K6">
            <v>31.62</v>
          </cell>
          <cell r="L6">
            <v>48.7</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row>
        <row r="7">
          <cell r="B7">
            <v>62.64</v>
          </cell>
          <cell r="C7">
            <v>75.17</v>
          </cell>
          <cell r="D7">
            <v>78.900000000000006</v>
          </cell>
          <cell r="E7">
            <v>49.49</v>
          </cell>
          <cell r="F7">
            <v>61.89</v>
          </cell>
          <cell r="G7">
            <v>46.41</v>
          </cell>
          <cell r="H7">
            <v>130.30000000000001</v>
          </cell>
          <cell r="I7">
            <v>32.57</v>
          </cell>
          <cell r="J7">
            <v>84.69</v>
          </cell>
          <cell r="K7">
            <v>32.57</v>
          </cell>
          <cell r="L7">
            <v>50.16</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row>
        <row r="8">
          <cell r="B8">
            <v>64.52</v>
          </cell>
          <cell r="C8">
            <v>77.42</v>
          </cell>
          <cell r="D8">
            <v>81.260000000000005</v>
          </cell>
          <cell r="E8">
            <v>50.98</v>
          </cell>
          <cell r="F8">
            <v>63.75</v>
          </cell>
          <cell r="G8">
            <v>47.8</v>
          </cell>
          <cell r="H8">
            <v>134.19999999999999</v>
          </cell>
          <cell r="I8">
            <v>33.549999999999997</v>
          </cell>
          <cell r="J8">
            <v>87.23</v>
          </cell>
          <cell r="K8">
            <v>33.549999999999997</v>
          </cell>
          <cell r="L8">
            <v>51.67</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row>
        <row r="9">
          <cell r="B9">
            <v>66.459999999999994</v>
          </cell>
          <cell r="C9">
            <v>79.75</v>
          </cell>
          <cell r="D9">
            <v>83.7</v>
          </cell>
          <cell r="E9">
            <v>52.51</v>
          </cell>
          <cell r="F9">
            <v>65.66</v>
          </cell>
          <cell r="G9">
            <v>49.24</v>
          </cell>
          <cell r="H9">
            <v>138.22999999999999</v>
          </cell>
          <cell r="I9">
            <v>34.549999999999997</v>
          </cell>
          <cell r="J9">
            <v>89.84</v>
          </cell>
          <cell r="K9">
            <v>34.549999999999997</v>
          </cell>
          <cell r="L9">
            <v>53.22</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row>
        <row r="10">
          <cell r="B10">
            <v>68.45</v>
          </cell>
          <cell r="C10">
            <v>82.14</v>
          </cell>
          <cell r="D10">
            <v>86.21</v>
          </cell>
          <cell r="E10">
            <v>54.8</v>
          </cell>
          <cell r="F10">
            <v>67.63</v>
          </cell>
          <cell r="G10">
            <v>50.72</v>
          </cell>
          <cell r="H10">
            <v>142.38</v>
          </cell>
          <cell r="I10">
            <v>35.590000000000003</v>
          </cell>
          <cell r="J10">
            <v>92.54</v>
          </cell>
          <cell r="K10">
            <v>35.590000000000003</v>
          </cell>
          <cell r="L10">
            <v>54.81</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row>
        <row r="11">
          <cell r="B11">
            <v>70.510000000000005</v>
          </cell>
          <cell r="C11">
            <v>84.6</v>
          </cell>
          <cell r="D11">
            <v>88.8</v>
          </cell>
          <cell r="E11">
            <v>55.7</v>
          </cell>
          <cell r="F11">
            <v>69.66</v>
          </cell>
          <cell r="G11">
            <v>52.24</v>
          </cell>
          <cell r="H11">
            <v>146.65</v>
          </cell>
          <cell r="I11">
            <v>36.659999999999997</v>
          </cell>
          <cell r="J11">
            <v>95.32</v>
          </cell>
          <cell r="K11">
            <v>36.659999999999997</v>
          </cell>
          <cell r="L11">
            <v>56.46</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row>
        <row r="12">
          <cell r="B12">
            <v>72.62</v>
          </cell>
          <cell r="C12">
            <v>87.14</v>
          </cell>
          <cell r="D12">
            <v>91.46</v>
          </cell>
          <cell r="E12">
            <v>57.37</v>
          </cell>
          <cell r="F12">
            <v>71.75</v>
          </cell>
          <cell r="G12">
            <v>53.8</v>
          </cell>
          <cell r="H12">
            <v>151.05000000000001</v>
          </cell>
          <cell r="I12">
            <v>37.76</v>
          </cell>
          <cell r="J12">
            <v>98.17</v>
          </cell>
          <cell r="K12">
            <v>37.76</v>
          </cell>
          <cell r="L12">
            <v>58.15</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row>
        <row r="13">
          <cell r="B13">
            <v>74.8</v>
          </cell>
          <cell r="C13">
            <v>89.76</v>
          </cell>
          <cell r="D13">
            <v>94.21</v>
          </cell>
          <cell r="E13">
            <v>59.1</v>
          </cell>
          <cell r="F13">
            <v>73.900000000000006</v>
          </cell>
          <cell r="G13">
            <v>55.42</v>
          </cell>
          <cell r="H13">
            <v>155.58000000000001</v>
          </cell>
          <cell r="I13">
            <v>38.89</v>
          </cell>
          <cell r="J13">
            <v>101.12</v>
          </cell>
          <cell r="K13">
            <v>38.89</v>
          </cell>
          <cell r="L13">
            <v>59.89</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row>
        <row r="14">
          <cell r="B14">
            <v>77.040000000000006</v>
          </cell>
          <cell r="C14">
            <v>92.45</v>
          </cell>
          <cell r="D14">
            <v>97.03</v>
          </cell>
          <cell r="E14">
            <v>60.87</v>
          </cell>
          <cell r="F14">
            <v>76.12</v>
          </cell>
          <cell r="G14">
            <v>57.08</v>
          </cell>
          <cell r="H14">
            <v>160.25</v>
          </cell>
          <cell r="I14">
            <v>40.06</v>
          </cell>
          <cell r="J14">
            <v>104.15</v>
          </cell>
          <cell r="K14">
            <v>40.06</v>
          </cell>
          <cell r="L14">
            <v>61.69</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row>
        <row r="15">
          <cell r="B15">
            <v>79.36</v>
          </cell>
          <cell r="C15">
            <v>95.22</v>
          </cell>
          <cell r="D15">
            <v>99.95</v>
          </cell>
          <cell r="E15">
            <v>62.69</v>
          </cell>
          <cell r="F15">
            <v>78.400000000000006</v>
          </cell>
          <cell r="G15">
            <v>58.79</v>
          </cell>
          <cell r="H15">
            <v>165.05</v>
          </cell>
          <cell r="I15">
            <v>41.26</v>
          </cell>
          <cell r="J15">
            <v>107.28</v>
          </cell>
          <cell r="K15">
            <v>41.26</v>
          </cell>
          <cell r="L15">
            <v>63.54</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row>
        <row r="16">
          <cell r="B16">
            <v>81.739999999999995</v>
          </cell>
          <cell r="C16">
            <v>98.08</v>
          </cell>
          <cell r="D16">
            <v>102.94</v>
          </cell>
          <cell r="E16">
            <v>64.58</v>
          </cell>
          <cell r="F16">
            <v>80.760000000000005</v>
          </cell>
          <cell r="G16">
            <v>60.56</v>
          </cell>
          <cell r="H16">
            <v>170.01</v>
          </cell>
          <cell r="I16">
            <v>42.49</v>
          </cell>
          <cell r="J16">
            <v>110.5</v>
          </cell>
          <cell r="K16">
            <v>42.49</v>
          </cell>
          <cell r="L16">
            <v>65.45</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row>
        <row r="17">
          <cell r="B17" t="str">
            <v>Labor Category Descriptions                                                                        Labor Category Descriptions                                                                      Labor Category Descriptions                                                  Labor Category Descriptions                                                           Labor Category Descriptions                                            Labor Category Descriptions</v>
          </cell>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row>
        <row r="18">
          <cell r="B18" t="str">
            <v xml:space="preserve">• Leads team on large projects or significant segment of large complex projects.
• Analyzes new and complex project related problems and creates innovative solutions involving finance, scheduling, technology, methodology, tools, and solution components.         • Provides applications systems analysis and programming activities for a Government site, facility or multiple locations.  
• Prepares long and short-range plans for application selection, systems development, systems maintenance, and production activities and for necessary support resources.  
•Oversees all aspects of projects.
</v>
          </cell>
          <cell r="C18" t="str">
            <v>• Performs a variety of systems engineering tasks and activities that are broad in nature and are concerned with major systems design, integration, and implementation, including personnel, hardware, software, budgetary, and support facilities and/or equipment.
• Provides quality assurance review and the evaluation of new and existing software products.                       •Manages the purchase, installation, and support of network communications, including LAN/WAN systems.
• Evaluates current systems.
• Plans large-scale systems projects through vendor comparison and cost studies</v>
          </cell>
          <cell r="D18" t="str">
            <v>• Formulates/defines specifications for complex operating software programming applications or modifies/maintains complex existing applications using engineering releases and utilities from the manufacturer.
• Designs, codes, tests, debugs, and documents those programs.
• Provides overall operating system, such as sophisticated file maintenance routines, large telecommunications networks, computer accounting, and advanced mathematical/scientific software packages.
• Assists all phases of software systems programming applications.
• Evaluates new and existing software products.</v>
          </cell>
          <cell r="E18" t="str">
            <v>• Develops engineering drawings using computer based drawing programs (AutoCAD) and have a thorough working knowledge of blueprints and drawings.                   • Interprets and applies engineering drawings symbols in addition to having the ability to develop block diagrams, floor plans, and logic flow charts</v>
          </cell>
          <cell r="F18" t="str">
            <v>• Assesses, designs and conceptualizes training scenarios, approaches, objectives, plans, tools, aids, curriculums, and other state of the art technologies related to training and behavioral studies.
• Identifies the best approach training requirements to include, but not limited to hardware, software, simulations, course assessment and refreshment, assessment centers, oral examinations, interviews, computer assisted and adaptive testing, behavior-based assessment and performance, and team and unit assessment and measurement.           • Develops and revises training vourses.  Prepares training catalogs and course materials                                                                     • Trains personnel by conducting formal classroom courses, workshops, and seminars</v>
          </cell>
          <cell r="G18" t="str">
            <v>• Prepares integrated logistic plans and policy and procedures for logistic support for major systems.                                       • Ensures that proper logistic considerations are included in system development processes at each major milestone.                               • Assists in performing analyses to determine system maintainability, reliability, and supportability requirements. Documents results of the analyses in a report format.    • Develops and reviews systems acquisition projects’ operating plans and procedures to ensure logistic support considerations are included.                                      • Performs technical training, configuration management, and quality assurance.</v>
          </cell>
          <cell r="H18" t="str">
            <v>•Establishes and satisfies complex system-wide information security requirements based upon the analysis of user, policy, regulatory, and resource demands.
• Supports customers at the highest levels in the development and implementation of doctrine and policies.
• Applies know-how to government and commercial common user systems, as well as to dedicated special purpose systems requiring specialized security features and procedures.</v>
          </cell>
          <cell r="I18" t="str">
            <v>• Tests and analyzes all elements of complex network facilities (including power, software, communications devices, lines, modems, and terminals).
• Monitors and controls the performance and status of the network resources.
• Utilizes software and hardware tools and identifies and diagnoses complex problems and factors affecting network performance.</v>
          </cell>
          <cell r="J18" t="str">
            <v>• Manages the purchase, installation, and support of network communications, including LAN/WAN systems.
• Evaluates current systems.
• Plans large-scale systems projects through vendor comparison and cost studies</v>
          </cell>
          <cell r="K18" t="str">
            <v>•Provides support to end users on a variety of issues.
• Identifies, researches, and resolves technical problems.
• Responds to telephone calls, email and personnel requests for technical support.
• Documents, tracks, and monitors the problem to ensure a timely resolution.</v>
          </cell>
          <cell r="L18" t="str">
            <v xml:space="preserve">• Provides support in the areas of budget, billing, reporting, and financial management for IT initiatives. </v>
          </cell>
          <cell r="M18" t="str">
            <v>Detailed Description Experience Levels and Training of Staff for each Labor Category</v>
          </cell>
          <cell r="N18" t="str">
            <v>Detailed Description Experience Levels and Training of Staff for each Labor Category</v>
          </cell>
          <cell r="O18" t="str">
            <v>Detailed Description Experience Levels and Training of Staff for each Labor Category</v>
          </cell>
          <cell r="P18" t="str">
            <v>Detailed Description Experience Levels and Training of Staff for each Labor Category</v>
          </cell>
          <cell r="Q18" t="str">
            <v>Detailed Description Experience Levels and Training of Staff for each Labor Category</v>
          </cell>
          <cell r="R18" t="str">
            <v>Detailed Description Experience Levels and Training of Staff for each Labor Category</v>
          </cell>
          <cell r="S18" t="str">
            <v>Detailed Description Experience Levels and Training of Staff for each Labor Category</v>
          </cell>
          <cell r="T18" t="str">
            <v>Detailed Description Experience Levels and Training of Staff for each Labor Category</v>
          </cell>
          <cell r="U18" t="str">
            <v>Detailed Description Experience Levels and Training of Staff for each Labor Category</v>
          </cell>
          <cell r="V18" t="str">
            <v>Detailed Description Experience Levels and Training of Staff for each Labor Category</v>
          </cell>
          <cell r="W18" t="str">
            <v>Detailed Description Experience Levels and Training of Staff for each Labor Category</v>
          </cell>
          <cell r="X18" t="str">
            <v>Detailed Description Experience Levels and Training of Staff for each Labor Category</v>
          </cell>
          <cell r="Y18" t="str">
            <v>Detailed Description Experience Levels and Training of Staff for each Labor Category</v>
          </cell>
          <cell r="Z18" t="str">
            <v>Detailed Description Experience Levels and Training of Staff for each Labor Category</v>
          </cell>
          <cell r="AA18" t="str">
            <v>Detailed Description Experience Levels and Training of Staff for each Labor Category</v>
          </cell>
          <cell r="AB18" t="str">
            <v>Detailed Description Experience Levels and Training of Staff for each Labor Category</v>
          </cell>
          <cell r="AC18" t="str">
            <v>Detailed Description Experience Levels and Training of Staff for each Labor Category</v>
          </cell>
          <cell r="AD18" t="str">
            <v>Detailed Description Experience Levels and Training of Staff for each Labor Category</v>
          </cell>
          <cell r="AE18" t="str">
            <v>Detailed Description Experience Levels and Training of Staff for each Labor Category</v>
          </cell>
          <cell r="AF18" t="str">
            <v>Detailed Description Experience Levels and Training of Staff for each Labor Category</v>
          </cell>
          <cell r="AG18" t="str">
            <v>Detailed Description Experience Levels and Training of Staff for each Labor Category</v>
          </cell>
          <cell r="AH18" t="str">
            <v>Detailed Description Experience Levels and Training of Staff for each Labor Category</v>
          </cell>
          <cell r="AI18" t="str">
            <v>Detailed Description Experience Levels and Training of Staff for each Labor Category</v>
          </cell>
          <cell r="AJ18" t="str">
            <v>Detailed Description Experience Levels and Training of Staff for each Labor Category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D23"/>
  <sheetViews>
    <sheetView tabSelected="1" workbookViewId="0">
      <selection activeCell="D12" sqref="D12"/>
    </sheetView>
  </sheetViews>
  <sheetFormatPr defaultColWidth="8.69140625" defaultRowHeight="15.5" x14ac:dyDescent="0.35"/>
  <cols>
    <col min="1" max="1" width="8.84375" customWidth="1"/>
    <col min="2" max="2" width="25.23046875" customWidth="1"/>
    <col min="3" max="3" width="39.53515625" customWidth="1"/>
    <col min="4" max="4" width="22.07421875" customWidth="1"/>
  </cols>
  <sheetData>
    <row r="3" spans="1:4" x14ac:dyDescent="0.35">
      <c r="D3" s="12" t="s">
        <v>0</v>
      </c>
    </row>
    <row r="4" spans="1:4" x14ac:dyDescent="0.35">
      <c r="C4" s="13"/>
      <c r="D4" s="14" t="s">
        <v>1</v>
      </c>
    </row>
    <row r="5" spans="1:4" x14ac:dyDescent="0.35">
      <c r="C5" s="13"/>
      <c r="D5" s="14" t="s">
        <v>2</v>
      </c>
    </row>
    <row r="6" spans="1:4" x14ac:dyDescent="0.35">
      <c r="D6" s="50"/>
    </row>
    <row r="8" spans="1:4" x14ac:dyDescent="0.35">
      <c r="A8" s="97" t="s">
        <v>3</v>
      </c>
      <c r="B8" s="98"/>
      <c r="C8" s="98"/>
      <c r="D8" s="98"/>
    </row>
    <row r="9" spans="1:4" ht="16" thickBot="1" x14ac:dyDescent="0.4"/>
    <row r="10" spans="1:4" ht="16" thickBot="1" x14ac:dyDescent="0.4">
      <c r="A10" s="3" t="s">
        <v>4</v>
      </c>
      <c r="B10" s="4"/>
      <c r="C10" s="4"/>
      <c r="D10" s="5"/>
    </row>
    <row r="11" spans="1:4" ht="16" thickBot="1" x14ac:dyDescent="0.4">
      <c r="A11" s="1" t="s">
        <v>5</v>
      </c>
      <c r="B11" s="2" t="s">
        <v>6</v>
      </c>
      <c r="C11" s="2" t="s">
        <v>7</v>
      </c>
      <c r="D11" s="2" t="s">
        <v>8</v>
      </c>
    </row>
    <row r="12" spans="1:4" ht="22" customHeight="1" thickBot="1" x14ac:dyDescent="0.4">
      <c r="A12" s="57" t="str">
        <f>'Contract Year 1 - Detail'!A44</f>
        <v>110000-1</v>
      </c>
      <c r="B12" s="11" t="s">
        <v>9</v>
      </c>
      <c r="C12" s="11" t="s">
        <v>10</v>
      </c>
      <c r="D12" s="58">
        <f>'Contract Year 1 - Detail'!H44</f>
        <v>2611786.8700000006</v>
      </c>
    </row>
    <row r="13" spans="1:4" ht="21" customHeight="1" thickBot="1" x14ac:dyDescent="0.4">
      <c r="A13" s="57" t="s">
        <v>101</v>
      </c>
      <c r="B13" s="11" t="s">
        <v>9</v>
      </c>
      <c r="C13" s="11" t="s">
        <v>11</v>
      </c>
      <c r="D13" s="58">
        <f>'Contract Year 2 - Detail'!$H$44</f>
        <v>614617.96</v>
      </c>
    </row>
    <row r="14" spans="1:4" ht="21" customHeight="1" thickBot="1" x14ac:dyDescent="0.4">
      <c r="A14" s="57" t="s">
        <v>115</v>
      </c>
      <c r="B14" s="11" t="s">
        <v>9</v>
      </c>
      <c r="C14" s="11" t="s">
        <v>12</v>
      </c>
      <c r="D14" s="58">
        <f>'Contract Year 3 - Detail'!H44</f>
        <v>616425.16</v>
      </c>
    </row>
    <row r="15" spans="1:4" ht="21" customHeight="1" thickBot="1" x14ac:dyDescent="0.4">
      <c r="A15" s="57" t="s">
        <v>116</v>
      </c>
      <c r="B15" s="11" t="s">
        <v>9</v>
      </c>
      <c r="C15" s="11" t="s">
        <v>117</v>
      </c>
      <c r="D15" s="58">
        <f>'Contract Year 4 - Detail'!H44</f>
        <v>618285.28</v>
      </c>
    </row>
    <row r="16" spans="1:4" ht="21" customHeight="1" thickBot="1" x14ac:dyDescent="0.4">
      <c r="A16" s="57" t="e">
        <f>#REF!</f>
        <v>#REF!</v>
      </c>
      <c r="B16" s="11" t="s">
        <v>9</v>
      </c>
      <c r="C16" s="11" t="s">
        <v>13</v>
      </c>
      <c r="D16" s="58" t="e">
        <f>#REF!</f>
        <v>#REF!</v>
      </c>
    </row>
    <row r="17" spans="1:4" ht="21" customHeight="1" thickBot="1" x14ac:dyDescent="0.4">
      <c r="A17" s="57" t="e">
        <f>#REF!</f>
        <v>#REF!</v>
      </c>
      <c r="B17" s="11" t="s">
        <v>9</v>
      </c>
      <c r="C17" s="11" t="s">
        <v>14</v>
      </c>
      <c r="D17" s="58" t="e">
        <f>#REF!</f>
        <v>#REF!</v>
      </c>
    </row>
    <row r="18" spans="1:4" ht="21" customHeight="1" thickBot="1" x14ac:dyDescent="0.4">
      <c r="A18" s="57" t="e">
        <f>#REF!</f>
        <v>#REF!</v>
      </c>
      <c r="B18" s="11" t="s">
        <v>9</v>
      </c>
      <c r="C18" s="11" t="s">
        <v>15</v>
      </c>
      <c r="D18" s="58" t="e">
        <f>#REF!</f>
        <v>#REF!</v>
      </c>
    </row>
    <row r="19" spans="1:4" ht="21" customHeight="1" thickBot="1" x14ac:dyDescent="0.4">
      <c r="A19" s="57" t="e">
        <f>#REF!</f>
        <v>#REF!</v>
      </c>
      <c r="B19" s="11" t="s">
        <v>9</v>
      </c>
      <c r="C19" s="11" t="s">
        <v>16</v>
      </c>
      <c r="D19" s="58" t="e">
        <f>#REF!</f>
        <v>#REF!</v>
      </c>
    </row>
    <row r="20" spans="1:4" ht="21" customHeight="1" thickBot="1" x14ac:dyDescent="0.4">
      <c r="A20" s="57" t="e">
        <f>#REF!</f>
        <v>#REF!</v>
      </c>
      <c r="B20" s="11" t="s">
        <v>9</v>
      </c>
      <c r="C20" s="11" t="s">
        <v>17</v>
      </c>
      <c r="D20" s="58" t="e">
        <f>#REF!</f>
        <v>#REF!</v>
      </c>
    </row>
    <row r="21" spans="1:4" ht="21" customHeight="1" thickBot="1" x14ac:dyDescent="0.4">
      <c r="A21" s="57" t="e">
        <f>#REF!</f>
        <v>#REF!</v>
      </c>
      <c r="B21" s="11" t="s">
        <v>9</v>
      </c>
      <c r="C21" s="11" t="s">
        <v>18</v>
      </c>
      <c r="D21" s="58" t="e">
        <f>#REF!</f>
        <v>#REF!</v>
      </c>
    </row>
    <row r="22" spans="1:4" ht="21" customHeight="1" thickBot="1" x14ac:dyDescent="0.4">
      <c r="A22" s="57" t="e">
        <f>#REF!</f>
        <v>#REF!</v>
      </c>
      <c r="B22" s="11" t="s">
        <v>9</v>
      </c>
      <c r="C22" s="11" t="s">
        <v>19</v>
      </c>
      <c r="D22" s="59" t="e">
        <f>#REF!</f>
        <v>#REF!</v>
      </c>
    </row>
    <row r="23" spans="1:4" ht="21" customHeight="1" thickBot="1" x14ac:dyDescent="0.4">
      <c r="A23" s="57" t="s">
        <v>20</v>
      </c>
      <c r="B23" s="11"/>
      <c r="C23" s="11"/>
      <c r="D23" s="59" t="e">
        <f>SUM(D12:D22)</f>
        <v>#REF!</v>
      </c>
    </row>
  </sheetData>
  <mergeCells count="1">
    <mergeCell ref="A8:D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44"/>
  <sheetViews>
    <sheetView zoomScale="50" zoomScaleNormal="50" zoomScalePageLayoutView="50" workbookViewId="0">
      <selection activeCell="D34" sqref="D34:D36"/>
    </sheetView>
  </sheetViews>
  <sheetFormatPr defaultColWidth="8.84375" defaultRowHeight="15.5" x14ac:dyDescent="0.35"/>
  <cols>
    <col min="1" max="1" width="12.84375" style="20" customWidth="1"/>
    <col min="2" max="2" width="24.84375" style="20" customWidth="1"/>
    <col min="3" max="3" width="53.84375" style="34" customWidth="1"/>
    <col min="4" max="4" width="50.84375" style="34" customWidth="1"/>
    <col min="5" max="5" width="13.84375" style="20" customWidth="1"/>
    <col min="6" max="6" width="11.84375" style="20" customWidth="1"/>
    <col min="7" max="7" width="17" style="20" customWidth="1"/>
    <col min="8" max="8" width="19.84375" style="20" customWidth="1"/>
    <col min="9" max="9" width="14.4609375" style="33" customWidth="1"/>
    <col min="10" max="10" width="13.84375" style="13" customWidth="1"/>
    <col min="11" max="20" width="20.4609375" style="13" customWidth="1"/>
    <col min="21" max="16384" width="8.84375" style="13"/>
  </cols>
  <sheetData>
    <row r="1" spans="1:20" ht="27.65" customHeight="1" thickBot="1" x14ac:dyDescent="0.4">
      <c r="A1" s="158" t="s">
        <v>21</v>
      </c>
      <c r="B1" s="159"/>
      <c r="C1" s="159"/>
      <c r="D1" s="159"/>
      <c r="E1" s="159"/>
      <c r="F1" s="159"/>
      <c r="G1" s="159"/>
      <c r="H1" s="159"/>
      <c r="I1" s="6"/>
      <c r="J1" s="7"/>
      <c r="K1" s="7" t="s">
        <v>4</v>
      </c>
      <c r="L1" s="7"/>
      <c r="M1" s="7"/>
      <c r="N1" s="7"/>
      <c r="O1" s="7"/>
      <c r="P1" s="7"/>
      <c r="Q1" s="7"/>
      <c r="R1" s="7"/>
      <c r="S1" s="7"/>
      <c r="T1" s="8"/>
    </row>
    <row r="2" spans="1:20" ht="15.75" customHeight="1" x14ac:dyDescent="0.35">
      <c r="A2" s="160" t="s">
        <v>5</v>
      </c>
      <c r="B2" s="160" t="s">
        <v>6</v>
      </c>
      <c r="C2" s="162" t="s">
        <v>22</v>
      </c>
      <c r="D2" s="52"/>
      <c r="E2" s="160" t="s">
        <v>23</v>
      </c>
      <c r="F2" s="160" t="s">
        <v>24</v>
      </c>
      <c r="G2" s="160" t="s">
        <v>25</v>
      </c>
      <c r="H2" s="160" t="str">
        <f>CONCATENATE("Total Service or Product Price (Contract Year ",RIGHT(A4,LEN(A4)-FIND("-",A4)),")")</f>
        <v>Total Service or Product Price (Contract Year 1)</v>
      </c>
      <c r="I2" s="153" t="s">
        <v>26</v>
      </c>
      <c r="J2" s="153" t="s">
        <v>27</v>
      </c>
      <c r="K2" s="21"/>
      <c r="L2" s="9"/>
      <c r="M2" s="9"/>
      <c r="N2" s="9"/>
      <c r="O2" s="9"/>
      <c r="P2" s="9"/>
      <c r="Q2" s="9"/>
      <c r="R2" s="9"/>
      <c r="S2" s="9"/>
      <c r="T2" s="10"/>
    </row>
    <row r="3" spans="1:20" ht="60.75" customHeight="1" thickBot="1" x14ac:dyDescent="0.4">
      <c r="A3" s="161"/>
      <c r="B3" s="161"/>
      <c r="C3" s="163"/>
      <c r="D3" s="53" t="s">
        <v>28</v>
      </c>
      <c r="E3" s="161" t="s">
        <v>23</v>
      </c>
      <c r="F3" s="161"/>
      <c r="G3" s="164"/>
      <c r="H3" s="161"/>
      <c r="I3" s="153"/>
      <c r="J3" s="153"/>
      <c r="K3" s="42" t="s">
        <v>29</v>
      </c>
      <c r="L3" s="43"/>
      <c r="M3" s="43"/>
      <c r="N3" s="43"/>
      <c r="O3" s="43"/>
      <c r="P3" s="43"/>
      <c r="Q3" s="43"/>
      <c r="R3" s="43"/>
      <c r="S3" s="43"/>
      <c r="T3" s="44"/>
    </row>
    <row r="4" spans="1:20" ht="60.75" customHeight="1" thickTop="1" thickBot="1" x14ac:dyDescent="0.4">
      <c r="A4" s="105" t="s">
        <v>30</v>
      </c>
      <c r="B4" s="108" t="s">
        <v>31</v>
      </c>
      <c r="C4" s="150" t="s">
        <v>32</v>
      </c>
      <c r="D4" s="134" t="s">
        <v>33</v>
      </c>
      <c r="E4" s="117" t="s">
        <v>34</v>
      </c>
      <c r="F4" s="108" t="s">
        <v>33</v>
      </c>
      <c r="G4" s="100" t="s">
        <v>33</v>
      </c>
      <c r="H4" s="154">
        <v>1484888.1</v>
      </c>
      <c r="I4" s="157">
        <v>0</v>
      </c>
      <c r="J4" s="35"/>
      <c r="K4" s="35"/>
      <c r="L4" s="35"/>
      <c r="M4" s="35"/>
      <c r="N4" s="35"/>
      <c r="O4" s="35"/>
      <c r="P4" s="35"/>
      <c r="Q4" s="35"/>
      <c r="R4" s="35"/>
      <c r="S4" s="35"/>
      <c r="T4" s="45"/>
    </row>
    <row r="5" spans="1:20" ht="60.75" customHeight="1" thickTop="1" thickBot="1" x14ac:dyDescent="0.4">
      <c r="A5" s="106"/>
      <c r="B5" s="109"/>
      <c r="C5" s="151"/>
      <c r="D5" s="135"/>
      <c r="E5" s="118"/>
      <c r="F5" s="109"/>
      <c r="G5" s="101"/>
      <c r="H5" s="155"/>
      <c r="I5" s="157"/>
      <c r="J5" s="35"/>
      <c r="K5" s="35"/>
      <c r="L5" s="35"/>
      <c r="M5" s="35"/>
      <c r="N5" s="35"/>
      <c r="O5" s="35"/>
      <c r="P5" s="35"/>
      <c r="Q5" s="35"/>
      <c r="R5" s="35"/>
      <c r="S5" s="35"/>
      <c r="T5" s="39"/>
    </row>
    <row r="6" spans="1:20" ht="60.75" customHeight="1" thickTop="1" thickBot="1" x14ac:dyDescent="0.4">
      <c r="A6" s="107"/>
      <c r="B6" s="110"/>
      <c r="C6" s="152"/>
      <c r="D6" s="136"/>
      <c r="E6" s="119"/>
      <c r="F6" s="110"/>
      <c r="G6" s="101"/>
      <c r="H6" s="156"/>
      <c r="I6" s="157">
        <f t="shared" ref="I6" si="0">SUM(K6:T6)</f>
        <v>0</v>
      </c>
      <c r="J6" s="35"/>
      <c r="K6" s="40"/>
      <c r="L6" s="40"/>
      <c r="M6" s="40"/>
      <c r="N6" s="40"/>
      <c r="O6" s="40"/>
      <c r="P6" s="40"/>
      <c r="Q6" s="40"/>
      <c r="R6" s="40"/>
      <c r="S6" s="40"/>
      <c r="T6" s="41"/>
    </row>
    <row r="7" spans="1:20" ht="60.75" customHeight="1" thickTop="1" thickBot="1" x14ac:dyDescent="0.4">
      <c r="A7" s="105" t="s">
        <v>35</v>
      </c>
      <c r="B7" s="108" t="s">
        <v>36</v>
      </c>
      <c r="C7" s="150" t="s">
        <v>37</v>
      </c>
      <c r="D7" s="146" t="s">
        <v>33</v>
      </c>
      <c r="E7" s="117" t="s">
        <v>38</v>
      </c>
      <c r="F7" s="140" t="s">
        <v>33</v>
      </c>
      <c r="G7" s="143" t="s">
        <v>33</v>
      </c>
      <c r="H7" s="100">
        <v>16542.400000000001</v>
      </c>
      <c r="I7" s="102" t="s">
        <v>33</v>
      </c>
      <c r="J7" s="22" t="s">
        <v>39</v>
      </c>
      <c r="K7" s="51" t="s">
        <v>40</v>
      </c>
      <c r="L7" s="51" t="s">
        <v>41</v>
      </c>
      <c r="M7" s="51" t="s">
        <v>42</v>
      </c>
      <c r="N7" s="51" t="s">
        <v>42</v>
      </c>
      <c r="O7" s="51" t="s">
        <v>42</v>
      </c>
      <c r="P7" s="51" t="s">
        <v>42</v>
      </c>
      <c r="Q7" s="51" t="s">
        <v>42</v>
      </c>
      <c r="R7" s="51" t="s">
        <v>42</v>
      </c>
      <c r="S7" s="51" t="s">
        <v>42</v>
      </c>
      <c r="T7" s="51" t="s">
        <v>42</v>
      </c>
    </row>
    <row r="8" spans="1:20" ht="60.75" customHeight="1" thickTop="1" thickBot="1" x14ac:dyDescent="0.4">
      <c r="A8" s="106"/>
      <c r="B8" s="109"/>
      <c r="C8" s="151"/>
      <c r="D8" s="147"/>
      <c r="E8" s="118"/>
      <c r="F8" s="141"/>
      <c r="G8" s="144"/>
      <c r="H8" s="101"/>
      <c r="I8" s="103"/>
      <c r="J8" s="22" t="s">
        <v>43</v>
      </c>
      <c r="K8" s="23" t="e">
        <f>HLOOKUP('Contract Year 1 - Detail'!K7,#REF!,2,FALSE)</f>
        <v>#REF!</v>
      </c>
      <c r="L8" s="23" t="e">
        <f>HLOOKUP('Contract Year 1 - Detail'!L7,#REF!,2,FALSE)</f>
        <v>#REF!</v>
      </c>
      <c r="M8" s="23" t="e">
        <f>HLOOKUP('Contract Year 1 - Detail'!M7,#REF!,2,FALSE)</f>
        <v>#REF!</v>
      </c>
      <c r="N8" s="23" t="e">
        <f>HLOOKUP('Contract Year 1 - Detail'!N7,#REF!,2,FALSE)</f>
        <v>#REF!</v>
      </c>
      <c r="O8" s="23" t="e">
        <f>HLOOKUP('Contract Year 1 - Detail'!O7,#REF!,2,FALSE)</f>
        <v>#REF!</v>
      </c>
      <c r="P8" s="23" t="e">
        <f>HLOOKUP('Contract Year 1 - Detail'!P7,#REF!,2,FALSE)</f>
        <v>#REF!</v>
      </c>
      <c r="Q8" s="23" t="e">
        <f>HLOOKUP('Contract Year 1 - Detail'!Q7,#REF!,2,FALSE)</f>
        <v>#REF!</v>
      </c>
      <c r="R8" s="23" t="e">
        <f>HLOOKUP('Contract Year 1 - Detail'!R7,#REF!,2,FALSE)</f>
        <v>#REF!</v>
      </c>
      <c r="S8" s="23" t="e">
        <f>HLOOKUP('Contract Year 1 - Detail'!S7,#REF!,2,FALSE)</f>
        <v>#REF!</v>
      </c>
      <c r="T8" s="23" t="e">
        <f>HLOOKUP('Contract Year 1 - Detail'!T7,#REF!,2,FALSE)</f>
        <v>#REF!</v>
      </c>
    </row>
    <row r="9" spans="1:20" ht="60.75" customHeight="1" thickTop="1" thickBot="1" x14ac:dyDescent="0.4">
      <c r="A9" s="107"/>
      <c r="B9" s="110"/>
      <c r="C9" s="152"/>
      <c r="D9" s="148"/>
      <c r="E9" s="119"/>
      <c r="F9" s="142"/>
      <c r="G9" s="145"/>
      <c r="H9" s="101"/>
      <c r="I9" s="104"/>
      <c r="J9" s="24" t="s">
        <v>44</v>
      </c>
      <c r="K9" s="51" t="s">
        <v>33</v>
      </c>
      <c r="L9" s="25">
        <v>80</v>
      </c>
      <c r="M9" s="25" t="s">
        <v>45</v>
      </c>
      <c r="N9" s="25" t="s">
        <v>45</v>
      </c>
      <c r="O9" s="25" t="s">
        <v>45</v>
      </c>
      <c r="P9" s="25" t="s">
        <v>45</v>
      </c>
      <c r="Q9" s="25" t="s">
        <v>45</v>
      </c>
      <c r="R9" s="25" t="s">
        <v>45</v>
      </c>
      <c r="S9" s="25" t="s">
        <v>45</v>
      </c>
      <c r="T9" s="25" t="s">
        <v>45</v>
      </c>
    </row>
    <row r="10" spans="1:20" ht="60.75" customHeight="1" thickTop="1" thickBot="1" x14ac:dyDescent="0.4">
      <c r="A10" s="106" t="s">
        <v>46</v>
      </c>
      <c r="B10" s="109" t="s">
        <v>47</v>
      </c>
      <c r="C10" s="111" t="s">
        <v>48</v>
      </c>
      <c r="D10" s="134" t="s">
        <v>33</v>
      </c>
      <c r="E10" s="118" t="s">
        <v>38</v>
      </c>
      <c r="F10" s="109" t="s">
        <v>33</v>
      </c>
      <c r="G10" s="124" t="s">
        <v>33</v>
      </c>
      <c r="H10" s="149">
        <v>207884.33</v>
      </c>
      <c r="I10" s="102" t="s">
        <v>33</v>
      </c>
      <c r="J10" s="22" t="s">
        <v>39</v>
      </c>
      <c r="K10" s="51" t="s">
        <v>41</v>
      </c>
      <c r="L10" s="51" t="s">
        <v>42</v>
      </c>
      <c r="M10" s="51" t="s">
        <v>42</v>
      </c>
      <c r="N10" s="51" t="s">
        <v>42</v>
      </c>
      <c r="O10" s="51" t="s">
        <v>42</v>
      </c>
      <c r="P10" s="51" t="s">
        <v>42</v>
      </c>
      <c r="Q10" s="51" t="s">
        <v>42</v>
      </c>
      <c r="R10" s="51" t="s">
        <v>42</v>
      </c>
      <c r="S10" s="51" t="s">
        <v>42</v>
      </c>
      <c r="T10" s="51" t="s">
        <v>42</v>
      </c>
    </row>
    <row r="11" spans="1:20" ht="60.75" customHeight="1" thickTop="1" thickBot="1" x14ac:dyDescent="0.4">
      <c r="A11" s="106"/>
      <c r="B11" s="109"/>
      <c r="C11" s="112"/>
      <c r="D11" s="135"/>
      <c r="E11" s="118"/>
      <c r="F11" s="109"/>
      <c r="G11" s="101"/>
      <c r="H11" s="129"/>
      <c r="I11" s="103"/>
      <c r="J11" s="22" t="s">
        <v>43</v>
      </c>
      <c r="K11" s="23" t="e">
        <f>HLOOKUP('Contract Year 1 - Detail'!K10,#REF!,2,FALSE)</f>
        <v>#REF!</v>
      </c>
      <c r="L11" s="23" t="e">
        <f>HLOOKUP('Contract Year 1 - Detail'!L10,#REF!,2,FALSE)</f>
        <v>#REF!</v>
      </c>
      <c r="M11" s="23" t="e">
        <f>HLOOKUP('Contract Year 1 - Detail'!M10,#REF!,2,FALSE)</f>
        <v>#REF!</v>
      </c>
      <c r="N11" s="23" t="e">
        <f>HLOOKUP('Contract Year 1 - Detail'!N10,#REF!,2,FALSE)</f>
        <v>#REF!</v>
      </c>
      <c r="O11" s="23" t="e">
        <f>HLOOKUP('Contract Year 1 - Detail'!O10,#REF!,2,FALSE)</f>
        <v>#REF!</v>
      </c>
      <c r="P11" s="23" t="e">
        <f>HLOOKUP('Contract Year 1 - Detail'!P10,#REF!,2,FALSE)</f>
        <v>#REF!</v>
      </c>
      <c r="Q11" s="23" t="e">
        <f>HLOOKUP('Contract Year 1 - Detail'!Q10,#REF!,2,FALSE)</f>
        <v>#REF!</v>
      </c>
      <c r="R11" s="23" t="e">
        <f>HLOOKUP('Contract Year 1 - Detail'!R10,#REF!,2,FALSE)</f>
        <v>#REF!</v>
      </c>
      <c r="S11" s="23" t="e">
        <f>HLOOKUP('Contract Year 1 - Detail'!S10,#REF!,2,FALSE)</f>
        <v>#REF!</v>
      </c>
      <c r="T11" s="23" t="e">
        <f>HLOOKUP('Contract Year 1 - Detail'!T10,#REF!,2,FALSE)</f>
        <v>#REF!</v>
      </c>
    </row>
    <row r="12" spans="1:20" ht="60.75" customHeight="1" thickTop="1" thickBot="1" x14ac:dyDescent="0.4">
      <c r="A12" s="107"/>
      <c r="B12" s="110"/>
      <c r="C12" s="113"/>
      <c r="D12" s="136"/>
      <c r="E12" s="119"/>
      <c r="F12" s="110"/>
      <c r="G12" s="101"/>
      <c r="H12" s="130"/>
      <c r="I12" s="104"/>
      <c r="J12" s="24" t="s">
        <v>44</v>
      </c>
      <c r="K12" s="51" t="s">
        <v>33</v>
      </c>
      <c r="L12" s="25" t="s">
        <v>45</v>
      </c>
      <c r="M12" s="25" t="s">
        <v>45</v>
      </c>
      <c r="N12" s="25" t="s">
        <v>45</v>
      </c>
      <c r="O12" s="25" t="s">
        <v>45</v>
      </c>
      <c r="P12" s="25" t="s">
        <v>45</v>
      </c>
      <c r="Q12" s="25" t="s">
        <v>45</v>
      </c>
      <c r="R12" s="25" t="s">
        <v>45</v>
      </c>
      <c r="S12" s="25" t="s">
        <v>45</v>
      </c>
      <c r="T12" s="25" t="s">
        <v>45</v>
      </c>
    </row>
    <row r="13" spans="1:20" ht="60.75" customHeight="1" thickTop="1" thickBot="1" x14ac:dyDescent="0.4">
      <c r="A13" s="106" t="s">
        <v>49</v>
      </c>
      <c r="B13" s="109" t="s">
        <v>50</v>
      </c>
      <c r="C13" s="111" t="s">
        <v>51</v>
      </c>
      <c r="D13" s="146" t="s">
        <v>33</v>
      </c>
      <c r="E13" s="118" t="s">
        <v>38</v>
      </c>
      <c r="F13" s="109" t="s">
        <v>33</v>
      </c>
      <c r="G13" s="100" t="s">
        <v>33</v>
      </c>
      <c r="H13" s="128">
        <v>29193.599999999999</v>
      </c>
      <c r="I13" s="102" t="s">
        <v>33</v>
      </c>
      <c r="J13" s="26" t="s">
        <v>39</v>
      </c>
      <c r="K13" s="27" t="s">
        <v>41</v>
      </c>
      <c r="L13" s="27" t="s">
        <v>42</v>
      </c>
      <c r="M13" s="27" t="s">
        <v>42</v>
      </c>
      <c r="N13" s="27" t="s">
        <v>42</v>
      </c>
      <c r="O13" s="27" t="s">
        <v>42</v>
      </c>
      <c r="P13" s="27" t="s">
        <v>42</v>
      </c>
      <c r="Q13" s="27" t="s">
        <v>42</v>
      </c>
      <c r="R13" s="27" t="s">
        <v>42</v>
      </c>
      <c r="S13" s="27" t="s">
        <v>42</v>
      </c>
      <c r="T13" s="27" t="s">
        <v>42</v>
      </c>
    </row>
    <row r="14" spans="1:20" ht="60.75" customHeight="1" thickTop="1" thickBot="1" x14ac:dyDescent="0.4">
      <c r="A14" s="106"/>
      <c r="B14" s="109"/>
      <c r="C14" s="112"/>
      <c r="D14" s="147"/>
      <c r="E14" s="118"/>
      <c r="F14" s="109"/>
      <c r="G14" s="101"/>
      <c r="H14" s="129"/>
      <c r="I14" s="103"/>
      <c r="J14" s="22" t="s">
        <v>43</v>
      </c>
      <c r="K14" s="23" t="e">
        <f>HLOOKUP('Contract Year 1 - Detail'!K13,#REF!,2,FALSE)</f>
        <v>#REF!</v>
      </c>
      <c r="L14" s="23" t="e">
        <f>HLOOKUP('Contract Year 1 - Detail'!L13,#REF!,2,FALSE)</f>
        <v>#REF!</v>
      </c>
      <c r="M14" s="23" t="e">
        <f>HLOOKUP('Contract Year 1 - Detail'!M13,#REF!,2,FALSE)</f>
        <v>#REF!</v>
      </c>
      <c r="N14" s="23" t="e">
        <f>HLOOKUP('Contract Year 1 - Detail'!N13,#REF!,2,FALSE)</f>
        <v>#REF!</v>
      </c>
      <c r="O14" s="23" t="e">
        <f>HLOOKUP('Contract Year 1 - Detail'!O13,#REF!,2,FALSE)</f>
        <v>#REF!</v>
      </c>
      <c r="P14" s="23" t="e">
        <f>HLOOKUP('Contract Year 1 - Detail'!P13,#REF!,2,FALSE)</f>
        <v>#REF!</v>
      </c>
      <c r="Q14" s="23" t="e">
        <f>HLOOKUP('Contract Year 1 - Detail'!Q13,#REF!,2,FALSE)</f>
        <v>#REF!</v>
      </c>
      <c r="R14" s="23" t="e">
        <f>HLOOKUP('Contract Year 1 - Detail'!R13,#REF!,2,FALSE)</f>
        <v>#REF!</v>
      </c>
      <c r="S14" s="23" t="e">
        <f>HLOOKUP('Contract Year 1 - Detail'!S13,#REF!,2,FALSE)</f>
        <v>#REF!</v>
      </c>
      <c r="T14" s="23" t="e">
        <f>HLOOKUP('Contract Year 1 - Detail'!T13,#REF!,2,FALSE)</f>
        <v>#REF!</v>
      </c>
    </row>
    <row r="15" spans="1:20" ht="60.75" customHeight="1" thickTop="1" thickBot="1" x14ac:dyDescent="0.4">
      <c r="A15" s="107"/>
      <c r="B15" s="110"/>
      <c r="C15" s="113" t="s">
        <v>33</v>
      </c>
      <c r="D15" s="148" t="s">
        <v>33</v>
      </c>
      <c r="E15" s="119"/>
      <c r="F15" s="110"/>
      <c r="G15" s="101"/>
      <c r="H15" s="130"/>
      <c r="I15" s="104"/>
      <c r="J15" s="22" t="s">
        <v>44</v>
      </c>
      <c r="K15" s="51" t="s">
        <v>33</v>
      </c>
      <c r="L15" s="25" t="s">
        <v>45</v>
      </c>
      <c r="M15" s="25" t="s">
        <v>45</v>
      </c>
      <c r="N15" s="25" t="s">
        <v>45</v>
      </c>
      <c r="O15" s="25" t="s">
        <v>45</v>
      </c>
      <c r="P15" s="25" t="s">
        <v>45</v>
      </c>
      <c r="Q15" s="25" t="s">
        <v>45</v>
      </c>
      <c r="R15" s="25" t="s">
        <v>45</v>
      </c>
      <c r="S15" s="25" t="s">
        <v>45</v>
      </c>
      <c r="T15" s="25" t="s">
        <v>45</v>
      </c>
    </row>
    <row r="16" spans="1:20" ht="60.75" customHeight="1" thickTop="1" thickBot="1" x14ac:dyDescent="0.4">
      <c r="A16" s="105" t="s">
        <v>52</v>
      </c>
      <c r="B16" s="108" t="s">
        <v>53</v>
      </c>
      <c r="C16" s="111" t="s">
        <v>54</v>
      </c>
      <c r="D16" s="134" t="s">
        <v>55</v>
      </c>
      <c r="E16" s="117" t="s">
        <v>38</v>
      </c>
      <c r="F16" s="108" t="s">
        <v>33</v>
      </c>
      <c r="G16" s="100" t="s">
        <v>33</v>
      </c>
      <c r="H16" s="128">
        <v>414201.59999999998</v>
      </c>
      <c r="I16" s="102" t="s">
        <v>33</v>
      </c>
      <c r="J16" s="22" t="s">
        <v>39</v>
      </c>
      <c r="K16" s="51" t="s">
        <v>41</v>
      </c>
      <c r="L16" s="51" t="s">
        <v>42</v>
      </c>
      <c r="M16" s="51" t="s">
        <v>42</v>
      </c>
      <c r="N16" s="51" t="s">
        <v>42</v>
      </c>
      <c r="O16" s="51" t="s">
        <v>42</v>
      </c>
      <c r="P16" s="51" t="s">
        <v>42</v>
      </c>
      <c r="Q16" s="51" t="s">
        <v>42</v>
      </c>
      <c r="R16" s="51" t="s">
        <v>42</v>
      </c>
      <c r="S16" s="51" t="s">
        <v>42</v>
      </c>
      <c r="T16" s="51" t="s">
        <v>42</v>
      </c>
    </row>
    <row r="17" spans="1:20" ht="60.75" customHeight="1" thickTop="1" thickBot="1" x14ac:dyDescent="0.4">
      <c r="A17" s="106"/>
      <c r="B17" s="109"/>
      <c r="C17" s="112"/>
      <c r="D17" s="135"/>
      <c r="E17" s="118"/>
      <c r="F17" s="109"/>
      <c r="G17" s="101"/>
      <c r="H17" s="129"/>
      <c r="I17" s="103"/>
      <c r="J17" s="22" t="s">
        <v>43</v>
      </c>
      <c r="K17" s="23" t="e">
        <f>HLOOKUP('Contract Year 1 - Detail'!K16,#REF!,2,FALSE)</f>
        <v>#REF!</v>
      </c>
      <c r="L17" s="23" t="e">
        <f>HLOOKUP('Contract Year 1 - Detail'!L16,#REF!,2,FALSE)</f>
        <v>#REF!</v>
      </c>
      <c r="M17" s="23" t="e">
        <f>HLOOKUP('Contract Year 1 - Detail'!M16,#REF!,2,FALSE)</f>
        <v>#REF!</v>
      </c>
      <c r="N17" s="23" t="e">
        <f>HLOOKUP('Contract Year 1 - Detail'!N16,#REF!,2,FALSE)</f>
        <v>#REF!</v>
      </c>
      <c r="O17" s="23" t="e">
        <f>HLOOKUP('Contract Year 1 - Detail'!O16,#REF!,2,FALSE)</f>
        <v>#REF!</v>
      </c>
      <c r="P17" s="23" t="e">
        <f>HLOOKUP('Contract Year 1 - Detail'!P16,#REF!,2,FALSE)</f>
        <v>#REF!</v>
      </c>
      <c r="Q17" s="23" t="e">
        <f>HLOOKUP('Contract Year 1 - Detail'!Q16,#REF!,2,FALSE)</f>
        <v>#REF!</v>
      </c>
      <c r="R17" s="23" t="e">
        <f>HLOOKUP('Contract Year 1 - Detail'!R16,#REF!,2,FALSE)</f>
        <v>#REF!</v>
      </c>
      <c r="S17" s="23" t="e">
        <f>HLOOKUP('Contract Year 1 - Detail'!S16,#REF!,2,FALSE)</f>
        <v>#REF!</v>
      </c>
      <c r="T17" s="23" t="e">
        <f>HLOOKUP('Contract Year 1 - Detail'!T16,#REF!,2,FALSE)</f>
        <v>#REF!</v>
      </c>
    </row>
    <row r="18" spans="1:20" ht="60.75" customHeight="1" thickTop="1" thickBot="1" x14ac:dyDescent="0.4">
      <c r="A18" s="107"/>
      <c r="B18" s="110"/>
      <c r="C18" s="113"/>
      <c r="D18" s="136"/>
      <c r="E18" s="119"/>
      <c r="F18" s="110"/>
      <c r="G18" s="101"/>
      <c r="H18" s="130"/>
      <c r="I18" s="104"/>
      <c r="J18" s="24" t="s">
        <v>44</v>
      </c>
      <c r="K18" s="51" t="s">
        <v>33</v>
      </c>
      <c r="L18" s="25" t="s">
        <v>45</v>
      </c>
      <c r="M18" s="25" t="s">
        <v>45</v>
      </c>
      <c r="N18" s="25" t="s">
        <v>45</v>
      </c>
      <c r="O18" s="25" t="s">
        <v>45</v>
      </c>
      <c r="P18" s="25" t="s">
        <v>45</v>
      </c>
      <c r="Q18" s="25" t="s">
        <v>45</v>
      </c>
      <c r="R18" s="25" t="s">
        <v>45</v>
      </c>
      <c r="S18" s="25" t="s">
        <v>45</v>
      </c>
      <c r="T18" s="25" t="s">
        <v>45</v>
      </c>
    </row>
    <row r="19" spans="1:20" ht="60.75" customHeight="1" thickTop="1" thickBot="1" x14ac:dyDescent="0.4">
      <c r="A19" s="105" t="s">
        <v>56</v>
      </c>
      <c r="B19" s="108" t="s">
        <v>57</v>
      </c>
      <c r="C19" s="111" t="s">
        <v>58</v>
      </c>
      <c r="D19" s="146" t="s">
        <v>33</v>
      </c>
      <c r="E19" s="117" t="s">
        <v>38</v>
      </c>
      <c r="F19" s="108" t="s">
        <v>33</v>
      </c>
      <c r="G19" s="100" t="s">
        <v>33</v>
      </c>
      <c r="H19" s="128">
        <v>74337.240000000005</v>
      </c>
      <c r="I19" s="102" t="s">
        <v>33</v>
      </c>
      <c r="J19" s="22" t="s">
        <v>39</v>
      </c>
      <c r="K19" s="51" t="s">
        <v>41</v>
      </c>
      <c r="L19" s="51" t="s">
        <v>42</v>
      </c>
      <c r="M19" s="51" t="s">
        <v>42</v>
      </c>
      <c r="N19" s="51" t="s">
        <v>42</v>
      </c>
      <c r="O19" s="51" t="s">
        <v>42</v>
      </c>
      <c r="P19" s="51" t="s">
        <v>42</v>
      </c>
      <c r="Q19" s="51" t="s">
        <v>42</v>
      </c>
      <c r="R19" s="51" t="s">
        <v>42</v>
      </c>
      <c r="S19" s="51" t="s">
        <v>42</v>
      </c>
      <c r="T19" s="51" t="s">
        <v>42</v>
      </c>
    </row>
    <row r="20" spans="1:20" ht="60.75" customHeight="1" thickTop="1" thickBot="1" x14ac:dyDescent="0.4">
      <c r="A20" s="106"/>
      <c r="B20" s="109"/>
      <c r="C20" s="112"/>
      <c r="D20" s="147"/>
      <c r="E20" s="118"/>
      <c r="F20" s="109"/>
      <c r="G20" s="101"/>
      <c r="H20" s="129"/>
      <c r="I20" s="103"/>
      <c r="J20" s="22" t="s">
        <v>43</v>
      </c>
      <c r="K20" s="23" t="e">
        <f>HLOOKUP('Contract Year 1 - Detail'!K19,#REF!,2,FALSE)</f>
        <v>#REF!</v>
      </c>
      <c r="L20" s="23" t="e">
        <f>HLOOKUP('Contract Year 1 - Detail'!L19,#REF!,2,FALSE)</f>
        <v>#REF!</v>
      </c>
      <c r="M20" s="23" t="e">
        <f>HLOOKUP('Contract Year 1 - Detail'!M19,#REF!,2,FALSE)</f>
        <v>#REF!</v>
      </c>
      <c r="N20" s="23" t="e">
        <f>HLOOKUP('Contract Year 1 - Detail'!N19,#REF!,2,FALSE)</f>
        <v>#REF!</v>
      </c>
      <c r="O20" s="23" t="e">
        <f>HLOOKUP('Contract Year 1 - Detail'!O19,#REF!,2,FALSE)</f>
        <v>#REF!</v>
      </c>
      <c r="P20" s="23" t="e">
        <f>HLOOKUP('Contract Year 1 - Detail'!P19,#REF!,2,FALSE)</f>
        <v>#REF!</v>
      </c>
      <c r="Q20" s="23" t="e">
        <f>HLOOKUP('Contract Year 1 - Detail'!Q19,#REF!,2,FALSE)</f>
        <v>#REF!</v>
      </c>
      <c r="R20" s="23" t="e">
        <f>HLOOKUP('Contract Year 1 - Detail'!R19,#REF!,2,FALSE)</f>
        <v>#REF!</v>
      </c>
      <c r="S20" s="23" t="e">
        <f>HLOOKUP('Contract Year 1 - Detail'!S19,#REF!,2,FALSE)</f>
        <v>#REF!</v>
      </c>
      <c r="T20" s="23" t="e">
        <f>HLOOKUP('Contract Year 1 - Detail'!T19,#REF!,2,FALSE)</f>
        <v>#REF!</v>
      </c>
    </row>
    <row r="21" spans="1:20" ht="60.75" customHeight="1" thickTop="1" thickBot="1" x14ac:dyDescent="0.4">
      <c r="A21" s="107"/>
      <c r="B21" s="110"/>
      <c r="C21" s="113"/>
      <c r="D21" s="148"/>
      <c r="E21" s="119"/>
      <c r="F21" s="110"/>
      <c r="G21" s="101"/>
      <c r="H21" s="130"/>
      <c r="I21" s="104"/>
      <c r="J21" s="24" t="s">
        <v>44</v>
      </c>
      <c r="K21" s="51" t="s">
        <v>33</v>
      </c>
      <c r="L21" s="25" t="s">
        <v>45</v>
      </c>
      <c r="M21" s="25" t="s">
        <v>45</v>
      </c>
      <c r="N21" s="25" t="s">
        <v>45</v>
      </c>
      <c r="O21" s="25" t="s">
        <v>45</v>
      </c>
      <c r="P21" s="25" t="s">
        <v>45</v>
      </c>
      <c r="Q21" s="25" t="s">
        <v>45</v>
      </c>
      <c r="R21" s="25" t="s">
        <v>45</v>
      </c>
      <c r="S21" s="25" t="s">
        <v>45</v>
      </c>
      <c r="T21" s="25" t="s">
        <v>45</v>
      </c>
    </row>
    <row r="22" spans="1:20" ht="60.75" customHeight="1" thickTop="1" thickBot="1" x14ac:dyDescent="0.4">
      <c r="A22" s="105" t="s">
        <v>59</v>
      </c>
      <c r="B22" s="108" t="s">
        <v>60</v>
      </c>
      <c r="C22" s="111" t="s">
        <v>61</v>
      </c>
      <c r="D22" s="134" t="s">
        <v>33</v>
      </c>
      <c r="E22" s="117" t="s">
        <v>38</v>
      </c>
      <c r="F22" s="108" t="s">
        <v>33</v>
      </c>
      <c r="G22" s="100" t="s">
        <v>33</v>
      </c>
      <c r="H22" s="128">
        <v>6480</v>
      </c>
      <c r="I22" s="102" t="s">
        <v>33</v>
      </c>
      <c r="J22" s="22" t="s">
        <v>39</v>
      </c>
      <c r="K22" s="51" t="s">
        <v>41</v>
      </c>
      <c r="L22" s="51" t="s">
        <v>42</v>
      </c>
      <c r="M22" s="51" t="s">
        <v>42</v>
      </c>
      <c r="N22" s="51" t="s">
        <v>42</v>
      </c>
      <c r="O22" s="51" t="s">
        <v>42</v>
      </c>
      <c r="P22" s="51" t="s">
        <v>42</v>
      </c>
      <c r="Q22" s="51" t="s">
        <v>42</v>
      </c>
      <c r="R22" s="51" t="s">
        <v>42</v>
      </c>
      <c r="S22" s="51" t="s">
        <v>42</v>
      </c>
      <c r="T22" s="51" t="s">
        <v>42</v>
      </c>
    </row>
    <row r="23" spans="1:20" ht="60.75" customHeight="1" thickTop="1" thickBot="1" x14ac:dyDescent="0.4">
      <c r="A23" s="106"/>
      <c r="B23" s="109"/>
      <c r="C23" s="112"/>
      <c r="D23" s="135"/>
      <c r="E23" s="118"/>
      <c r="F23" s="109"/>
      <c r="G23" s="101"/>
      <c r="H23" s="129"/>
      <c r="I23" s="103"/>
      <c r="J23" s="22" t="s">
        <v>43</v>
      </c>
      <c r="K23" s="23" t="e">
        <f>HLOOKUP('Contract Year 1 - Detail'!K22,#REF!,2,FALSE)</f>
        <v>#REF!</v>
      </c>
      <c r="L23" s="23" t="e">
        <f>HLOOKUP('Contract Year 1 - Detail'!L22,#REF!,2,FALSE)</f>
        <v>#REF!</v>
      </c>
      <c r="M23" s="23" t="e">
        <f>HLOOKUP('Contract Year 1 - Detail'!M22,#REF!,2,FALSE)</f>
        <v>#REF!</v>
      </c>
      <c r="N23" s="23" t="e">
        <f>HLOOKUP('Contract Year 1 - Detail'!N22,#REF!,2,FALSE)</f>
        <v>#REF!</v>
      </c>
      <c r="O23" s="23" t="e">
        <f>HLOOKUP('Contract Year 1 - Detail'!O22,#REF!,2,FALSE)</f>
        <v>#REF!</v>
      </c>
      <c r="P23" s="23" t="e">
        <f>HLOOKUP('Contract Year 1 - Detail'!P22,#REF!,2,FALSE)</f>
        <v>#REF!</v>
      </c>
      <c r="Q23" s="23" t="e">
        <f>HLOOKUP('Contract Year 1 - Detail'!Q22,#REF!,2,FALSE)</f>
        <v>#REF!</v>
      </c>
      <c r="R23" s="23" t="e">
        <f>HLOOKUP('Contract Year 1 - Detail'!R22,#REF!,2,FALSE)</f>
        <v>#REF!</v>
      </c>
      <c r="S23" s="23" t="e">
        <f>HLOOKUP('Contract Year 1 - Detail'!S22,#REF!,2,FALSE)</f>
        <v>#REF!</v>
      </c>
      <c r="T23" s="23" t="e">
        <f>HLOOKUP('Contract Year 1 - Detail'!T22,#REF!,2,FALSE)</f>
        <v>#REF!</v>
      </c>
    </row>
    <row r="24" spans="1:20" ht="60.75" customHeight="1" thickTop="1" thickBot="1" x14ac:dyDescent="0.4">
      <c r="A24" s="107"/>
      <c r="B24" s="110"/>
      <c r="C24" s="113"/>
      <c r="D24" s="136"/>
      <c r="E24" s="119"/>
      <c r="F24" s="110"/>
      <c r="G24" s="101"/>
      <c r="H24" s="130"/>
      <c r="I24" s="104"/>
      <c r="J24" s="24" t="s">
        <v>44</v>
      </c>
      <c r="K24" s="51" t="s">
        <v>33</v>
      </c>
      <c r="L24" s="25" t="s">
        <v>45</v>
      </c>
      <c r="M24" s="25" t="s">
        <v>45</v>
      </c>
      <c r="N24" s="25" t="s">
        <v>45</v>
      </c>
      <c r="O24" s="25" t="s">
        <v>45</v>
      </c>
      <c r="P24" s="25" t="s">
        <v>45</v>
      </c>
      <c r="Q24" s="25" t="s">
        <v>45</v>
      </c>
      <c r="R24" s="25" t="s">
        <v>45</v>
      </c>
      <c r="S24" s="25" t="s">
        <v>45</v>
      </c>
      <c r="T24" s="25" t="s">
        <v>45</v>
      </c>
    </row>
    <row r="25" spans="1:20" ht="60.75" customHeight="1" thickTop="1" thickBot="1" x14ac:dyDescent="0.4">
      <c r="A25" s="105" t="s">
        <v>62</v>
      </c>
      <c r="B25" s="108" t="s">
        <v>63</v>
      </c>
      <c r="C25" s="111" t="s">
        <v>64</v>
      </c>
      <c r="D25" s="146" t="s">
        <v>33</v>
      </c>
      <c r="E25" s="117" t="s">
        <v>38</v>
      </c>
      <c r="F25" s="108" t="s">
        <v>33</v>
      </c>
      <c r="G25" s="100" t="s">
        <v>33</v>
      </c>
      <c r="H25" s="128">
        <v>2403.6</v>
      </c>
      <c r="I25" s="102" t="s">
        <v>33</v>
      </c>
      <c r="J25" s="22" t="s">
        <v>39</v>
      </c>
      <c r="K25" s="51" t="s">
        <v>65</v>
      </c>
      <c r="L25" s="51" t="s">
        <v>42</v>
      </c>
      <c r="M25" s="51" t="s">
        <v>42</v>
      </c>
      <c r="N25" s="51" t="s">
        <v>42</v>
      </c>
      <c r="O25" s="51" t="s">
        <v>42</v>
      </c>
      <c r="P25" s="51" t="s">
        <v>42</v>
      </c>
      <c r="Q25" s="51" t="s">
        <v>42</v>
      </c>
      <c r="R25" s="51" t="s">
        <v>42</v>
      </c>
      <c r="S25" s="51" t="s">
        <v>42</v>
      </c>
      <c r="T25" s="51" t="s">
        <v>42</v>
      </c>
    </row>
    <row r="26" spans="1:20" ht="60.75" customHeight="1" thickTop="1" thickBot="1" x14ac:dyDescent="0.4">
      <c r="A26" s="106"/>
      <c r="B26" s="109"/>
      <c r="C26" s="112"/>
      <c r="D26" s="147"/>
      <c r="E26" s="118"/>
      <c r="F26" s="109"/>
      <c r="G26" s="101"/>
      <c r="H26" s="129"/>
      <c r="I26" s="103"/>
      <c r="J26" s="22" t="s">
        <v>43</v>
      </c>
      <c r="K26" s="23" t="e">
        <f>HLOOKUP('Contract Year 1 - Detail'!K25,#REF!,2,FALSE)</f>
        <v>#REF!</v>
      </c>
      <c r="L26" s="23" t="e">
        <f>HLOOKUP('Contract Year 1 - Detail'!L25,#REF!,2,FALSE)</f>
        <v>#REF!</v>
      </c>
      <c r="M26" s="23" t="e">
        <f>HLOOKUP('Contract Year 1 - Detail'!M25,#REF!,2,FALSE)</f>
        <v>#REF!</v>
      </c>
      <c r="N26" s="23" t="e">
        <f>HLOOKUP('Contract Year 1 - Detail'!N25,#REF!,2,FALSE)</f>
        <v>#REF!</v>
      </c>
      <c r="O26" s="23" t="e">
        <f>HLOOKUP('Contract Year 1 - Detail'!O25,#REF!,2,FALSE)</f>
        <v>#REF!</v>
      </c>
      <c r="P26" s="23" t="e">
        <f>HLOOKUP('Contract Year 1 - Detail'!P25,#REF!,2,FALSE)</f>
        <v>#REF!</v>
      </c>
      <c r="Q26" s="23" t="e">
        <f>HLOOKUP('Contract Year 1 - Detail'!Q25,#REF!,2,FALSE)</f>
        <v>#REF!</v>
      </c>
      <c r="R26" s="23" t="e">
        <f>HLOOKUP('Contract Year 1 - Detail'!R25,#REF!,2,FALSE)</f>
        <v>#REF!</v>
      </c>
      <c r="S26" s="23" t="e">
        <f>HLOOKUP('Contract Year 1 - Detail'!S25,#REF!,2,FALSE)</f>
        <v>#REF!</v>
      </c>
      <c r="T26" s="23" t="e">
        <f>HLOOKUP('Contract Year 1 - Detail'!T25,#REF!,2,FALSE)</f>
        <v>#REF!</v>
      </c>
    </row>
    <row r="27" spans="1:20" ht="60.75" customHeight="1" thickTop="1" thickBot="1" x14ac:dyDescent="0.4">
      <c r="A27" s="107"/>
      <c r="B27" s="110"/>
      <c r="C27" s="113"/>
      <c r="D27" s="148"/>
      <c r="E27" s="119"/>
      <c r="F27" s="110"/>
      <c r="G27" s="101"/>
      <c r="H27" s="130"/>
      <c r="I27" s="104"/>
      <c r="J27" s="24" t="s">
        <v>44</v>
      </c>
      <c r="K27" s="51" t="s">
        <v>33</v>
      </c>
      <c r="L27" s="25" t="s">
        <v>45</v>
      </c>
      <c r="M27" s="25" t="s">
        <v>45</v>
      </c>
      <c r="N27" s="25" t="s">
        <v>45</v>
      </c>
      <c r="O27" s="25" t="s">
        <v>45</v>
      </c>
      <c r="P27" s="25" t="s">
        <v>45</v>
      </c>
      <c r="Q27" s="25" t="s">
        <v>45</v>
      </c>
      <c r="R27" s="25" t="s">
        <v>45</v>
      </c>
      <c r="S27" s="25" t="s">
        <v>45</v>
      </c>
      <c r="T27" s="25" t="s">
        <v>45</v>
      </c>
    </row>
    <row r="28" spans="1:20" ht="60.75" customHeight="1" thickTop="1" thickBot="1" x14ac:dyDescent="0.4">
      <c r="A28" s="105" t="s">
        <v>66</v>
      </c>
      <c r="B28" s="108" t="s">
        <v>67</v>
      </c>
      <c r="C28" s="111" t="s">
        <v>68</v>
      </c>
      <c r="D28" s="134" t="s">
        <v>33</v>
      </c>
      <c r="E28" s="117" t="s">
        <v>69</v>
      </c>
      <c r="F28" s="108" t="s">
        <v>33</v>
      </c>
      <c r="G28" s="100" t="s">
        <v>33</v>
      </c>
      <c r="H28" s="128">
        <v>360678.40000000002</v>
      </c>
      <c r="I28" s="131">
        <v>0</v>
      </c>
      <c r="J28" s="36" t="s">
        <v>39</v>
      </c>
      <c r="K28" s="37" t="s">
        <v>41</v>
      </c>
      <c r="L28" s="37" t="s">
        <v>42</v>
      </c>
      <c r="M28" s="37" t="s">
        <v>42</v>
      </c>
      <c r="N28" s="37" t="s">
        <v>42</v>
      </c>
      <c r="O28" s="37" t="s">
        <v>42</v>
      </c>
      <c r="P28" s="37" t="s">
        <v>42</v>
      </c>
      <c r="Q28" s="37" t="s">
        <v>42</v>
      </c>
      <c r="R28" s="37" t="s">
        <v>42</v>
      </c>
      <c r="S28" s="37" t="s">
        <v>42</v>
      </c>
      <c r="T28" s="38" t="s">
        <v>42</v>
      </c>
    </row>
    <row r="29" spans="1:20" ht="60.75" customHeight="1" thickTop="1" thickBot="1" x14ac:dyDescent="0.4">
      <c r="A29" s="106"/>
      <c r="B29" s="109"/>
      <c r="C29" s="112"/>
      <c r="D29" s="135"/>
      <c r="E29" s="118"/>
      <c r="F29" s="109"/>
      <c r="G29" s="101"/>
      <c r="H29" s="129"/>
      <c r="I29" s="132"/>
      <c r="J29" s="36" t="s">
        <v>43</v>
      </c>
      <c r="K29" s="35">
        <v>0</v>
      </c>
      <c r="L29" s="35">
        <v>0</v>
      </c>
      <c r="M29" s="35">
        <v>0</v>
      </c>
      <c r="N29" s="35">
        <v>0</v>
      </c>
      <c r="O29" s="35">
        <v>0</v>
      </c>
      <c r="P29" s="35">
        <v>0</v>
      </c>
      <c r="Q29" s="35">
        <v>0</v>
      </c>
      <c r="R29" s="35">
        <v>0</v>
      </c>
      <c r="S29" s="35">
        <v>0</v>
      </c>
      <c r="T29" s="39">
        <v>0</v>
      </c>
    </row>
    <row r="30" spans="1:20" ht="60.75" customHeight="1" thickTop="1" thickBot="1" x14ac:dyDescent="0.4">
      <c r="A30" s="107"/>
      <c r="B30" s="110"/>
      <c r="C30" s="113"/>
      <c r="D30" s="136"/>
      <c r="E30" s="119"/>
      <c r="F30" s="110"/>
      <c r="G30" s="101"/>
      <c r="H30" s="130"/>
      <c r="I30" s="133">
        <f t="shared" ref="I30" si="1">SUM(K30:T30)</f>
        <v>1</v>
      </c>
      <c r="J30" s="36" t="s">
        <v>44</v>
      </c>
      <c r="K30" s="35">
        <v>1</v>
      </c>
      <c r="L30" s="35" t="s">
        <v>70</v>
      </c>
      <c r="M30" s="35" t="s">
        <v>70</v>
      </c>
      <c r="N30" s="35" t="s">
        <v>70</v>
      </c>
      <c r="O30" s="35" t="s">
        <v>70</v>
      </c>
      <c r="P30" s="35" t="s">
        <v>70</v>
      </c>
      <c r="Q30" s="35" t="s">
        <v>70</v>
      </c>
      <c r="R30" s="35" t="s">
        <v>70</v>
      </c>
      <c r="S30" s="35" t="s">
        <v>70</v>
      </c>
      <c r="T30" s="45" t="s">
        <v>70</v>
      </c>
    </row>
    <row r="31" spans="1:20" ht="60.75" customHeight="1" thickTop="1" thickBot="1" x14ac:dyDescent="0.4">
      <c r="A31" s="105" t="s">
        <v>71</v>
      </c>
      <c r="B31" s="108" t="s">
        <v>72</v>
      </c>
      <c r="C31" s="111" t="s">
        <v>73</v>
      </c>
      <c r="D31" s="146" t="s">
        <v>33</v>
      </c>
      <c r="E31" s="117" t="s">
        <v>38</v>
      </c>
      <c r="F31" s="108" t="s">
        <v>33</v>
      </c>
      <c r="G31" s="100" t="s">
        <v>33</v>
      </c>
      <c r="H31" s="128">
        <v>0</v>
      </c>
      <c r="I31" s="131">
        <v>0</v>
      </c>
      <c r="J31" s="36" t="s">
        <v>39</v>
      </c>
      <c r="K31" s="35" t="s">
        <v>41</v>
      </c>
      <c r="L31" s="35" t="s">
        <v>42</v>
      </c>
      <c r="M31" s="35" t="s">
        <v>42</v>
      </c>
      <c r="N31" s="35" t="s">
        <v>42</v>
      </c>
      <c r="O31" s="35" t="s">
        <v>42</v>
      </c>
      <c r="P31" s="35" t="s">
        <v>42</v>
      </c>
      <c r="Q31" s="35" t="s">
        <v>42</v>
      </c>
      <c r="R31" s="35" t="s">
        <v>42</v>
      </c>
      <c r="S31" s="35" t="s">
        <v>42</v>
      </c>
      <c r="T31" s="45" t="s">
        <v>42</v>
      </c>
    </row>
    <row r="32" spans="1:20" ht="60.75" customHeight="1" thickTop="1" thickBot="1" x14ac:dyDescent="0.4">
      <c r="A32" s="106"/>
      <c r="B32" s="109"/>
      <c r="C32" s="112"/>
      <c r="D32" s="147"/>
      <c r="E32" s="118"/>
      <c r="F32" s="109"/>
      <c r="G32" s="101"/>
      <c r="H32" s="129"/>
      <c r="I32" s="132"/>
      <c r="J32" s="36" t="s">
        <v>43</v>
      </c>
      <c r="K32" s="35">
        <v>0</v>
      </c>
      <c r="L32" s="35">
        <v>0</v>
      </c>
      <c r="M32" s="35">
        <v>0</v>
      </c>
      <c r="N32" s="35">
        <v>0</v>
      </c>
      <c r="O32" s="35">
        <v>0</v>
      </c>
      <c r="P32" s="35">
        <v>0</v>
      </c>
      <c r="Q32" s="35">
        <v>0</v>
      </c>
      <c r="R32" s="35">
        <v>0</v>
      </c>
      <c r="S32" s="35">
        <v>0</v>
      </c>
      <c r="T32" s="39">
        <v>0</v>
      </c>
    </row>
    <row r="33" spans="1:20" ht="100.5" customHeight="1" thickTop="1" thickBot="1" x14ac:dyDescent="0.4">
      <c r="A33" s="107"/>
      <c r="B33" s="110"/>
      <c r="C33" s="113"/>
      <c r="D33" s="148"/>
      <c r="E33" s="119"/>
      <c r="F33" s="110"/>
      <c r="G33" s="101"/>
      <c r="H33" s="130"/>
      <c r="I33" s="133">
        <f t="shared" ref="I33" si="2">SUM(K33:T33)</f>
        <v>1</v>
      </c>
      <c r="J33" s="36" t="s">
        <v>44</v>
      </c>
      <c r="K33" s="35">
        <v>1</v>
      </c>
      <c r="L33" s="35" t="s">
        <v>70</v>
      </c>
      <c r="M33" s="35" t="s">
        <v>70</v>
      </c>
      <c r="N33" s="35" t="s">
        <v>70</v>
      </c>
      <c r="O33" s="35" t="s">
        <v>70</v>
      </c>
      <c r="P33" s="35" t="s">
        <v>70</v>
      </c>
      <c r="Q33" s="35" t="s">
        <v>70</v>
      </c>
      <c r="R33" s="35" t="s">
        <v>70</v>
      </c>
      <c r="S33" s="35" t="s">
        <v>70</v>
      </c>
      <c r="T33" s="45" t="s">
        <v>70</v>
      </c>
    </row>
    <row r="34" spans="1:20" ht="60.75" customHeight="1" x14ac:dyDescent="0.35">
      <c r="A34" s="105" t="s">
        <v>74</v>
      </c>
      <c r="B34" s="108" t="s">
        <v>75</v>
      </c>
      <c r="C34" s="111" t="s">
        <v>76</v>
      </c>
      <c r="D34" s="114" t="s">
        <v>33</v>
      </c>
      <c r="E34" s="117" t="s">
        <v>38</v>
      </c>
      <c r="F34" s="108" t="s">
        <v>33</v>
      </c>
      <c r="G34" s="100" t="s">
        <v>33</v>
      </c>
      <c r="H34" s="128">
        <v>0</v>
      </c>
      <c r="I34" s="131">
        <v>0</v>
      </c>
      <c r="J34" s="36" t="s">
        <v>39</v>
      </c>
      <c r="K34" s="35" t="s">
        <v>41</v>
      </c>
      <c r="L34" s="35" t="s">
        <v>42</v>
      </c>
      <c r="M34" s="35" t="s">
        <v>42</v>
      </c>
      <c r="N34" s="35" t="s">
        <v>42</v>
      </c>
      <c r="O34" s="35" t="s">
        <v>42</v>
      </c>
      <c r="P34" s="35" t="s">
        <v>42</v>
      </c>
      <c r="Q34" s="35" t="s">
        <v>42</v>
      </c>
      <c r="R34" s="35" t="s">
        <v>42</v>
      </c>
      <c r="S34" s="35" t="s">
        <v>42</v>
      </c>
      <c r="T34" s="45" t="s">
        <v>42</v>
      </c>
    </row>
    <row r="35" spans="1:20" ht="60.75" customHeight="1" thickTop="1" thickBot="1" x14ac:dyDescent="0.4">
      <c r="A35" s="106"/>
      <c r="B35" s="109"/>
      <c r="C35" s="112"/>
      <c r="D35" s="115"/>
      <c r="E35" s="118"/>
      <c r="F35" s="109"/>
      <c r="G35" s="101"/>
      <c r="H35" s="129"/>
      <c r="I35" s="132"/>
      <c r="J35" s="36" t="s">
        <v>43</v>
      </c>
      <c r="K35" s="35">
        <v>0</v>
      </c>
      <c r="L35" s="35">
        <v>0</v>
      </c>
      <c r="M35" s="35">
        <v>0</v>
      </c>
      <c r="N35" s="35">
        <v>0</v>
      </c>
      <c r="O35" s="35">
        <v>0</v>
      </c>
      <c r="P35" s="35">
        <v>0</v>
      </c>
      <c r="Q35" s="35">
        <v>0</v>
      </c>
      <c r="R35" s="35">
        <v>0</v>
      </c>
      <c r="S35" s="35">
        <v>0</v>
      </c>
      <c r="T35" s="39">
        <v>0</v>
      </c>
    </row>
    <row r="36" spans="1:20" ht="60.75" customHeight="1" thickTop="1" thickBot="1" x14ac:dyDescent="0.4">
      <c r="A36" s="107"/>
      <c r="B36" s="110"/>
      <c r="C36" s="113"/>
      <c r="D36" s="116"/>
      <c r="E36" s="119"/>
      <c r="F36" s="109"/>
      <c r="G36" s="101"/>
      <c r="H36" s="130"/>
      <c r="I36" s="133">
        <f t="shared" ref="I36" si="3">SUM(K36:T36)</f>
        <v>1</v>
      </c>
      <c r="J36" s="36" t="s">
        <v>44</v>
      </c>
      <c r="K36" s="40">
        <v>1</v>
      </c>
      <c r="L36" s="40" t="s">
        <v>45</v>
      </c>
      <c r="M36" s="40" t="s">
        <v>45</v>
      </c>
      <c r="N36" s="40" t="s">
        <v>45</v>
      </c>
      <c r="O36" s="40" t="s">
        <v>45</v>
      </c>
      <c r="P36" s="40" t="s">
        <v>45</v>
      </c>
      <c r="Q36" s="40" t="s">
        <v>45</v>
      </c>
      <c r="R36" s="40" t="s">
        <v>45</v>
      </c>
      <c r="S36" s="40" t="s">
        <v>45</v>
      </c>
      <c r="T36" s="41" t="s">
        <v>45</v>
      </c>
    </row>
    <row r="37" spans="1:20" ht="60.75" customHeight="1" thickTop="1" thickBot="1" x14ac:dyDescent="0.4">
      <c r="A37" s="105" t="s">
        <v>77</v>
      </c>
      <c r="B37" s="108" t="s">
        <v>78</v>
      </c>
      <c r="C37" s="111" t="s">
        <v>79</v>
      </c>
      <c r="D37" s="134" t="s">
        <v>33</v>
      </c>
      <c r="E37" s="137" t="s">
        <v>38</v>
      </c>
      <c r="F37" s="140" t="s">
        <v>33</v>
      </c>
      <c r="G37" s="143" t="s">
        <v>33</v>
      </c>
      <c r="H37" s="100">
        <v>15177.6</v>
      </c>
      <c r="I37" s="102" t="s">
        <v>33</v>
      </c>
      <c r="J37" s="22" t="s">
        <v>39</v>
      </c>
      <c r="K37" s="51" t="s">
        <v>80</v>
      </c>
      <c r="L37" s="51" t="s">
        <v>42</v>
      </c>
      <c r="M37" s="51" t="s">
        <v>42</v>
      </c>
      <c r="N37" s="51" t="s">
        <v>42</v>
      </c>
      <c r="O37" s="51" t="s">
        <v>42</v>
      </c>
      <c r="P37" s="51" t="s">
        <v>42</v>
      </c>
      <c r="Q37" s="51" t="s">
        <v>42</v>
      </c>
      <c r="R37" s="51" t="s">
        <v>42</v>
      </c>
      <c r="S37" s="51" t="s">
        <v>42</v>
      </c>
      <c r="T37" s="51" t="s">
        <v>42</v>
      </c>
    </row>
    <row r="38" spans="1:20" ht="60.75" customHeight="1" thickTop="1" thickBot="1" x14ac:dyDescent="0.4">
      <c r="A38" s="106"/>
      <c r="B38" s="109"/>
      <c r="C38" s="112"/>
      <c r="D38" s="135"/>
      <c r="E38" s="138"/>
      <c r="F38" s="141"/>
      <c r="G38" s="144"/>
      <c r="H38" s="101"/>
      <c r="I38" s="103"/>
      <c r="J38" s="22" t="s">
        <v>43</v>
      </c>
      <c r="K38" s="23" t="e">
        <f>HLOOKUP('Contract Year 1 - Detail'!K37,#REF!,2,FALSE)</f>
        <v>#REF!</v>
      </c>
      <c r="L38" s="23" t="e">
        <f>HLOOKUP('Contract Year 1 - Detail'!L37,#REF!,2,FALSE)</f>
        <v>#REF!</v>
      </c>
      <c r="M38" s="23" t="e">
        <f>HLOOKUP('Contract Year 1 - Detail'!M37,#REF!,2,FALSE)</f>
        <v>#REF!</v>
      </c>
      <c r="N38" s="23" t="e">
        <f>HLOOKUP('Contract Year 1 - Detail'!N37,#REF!,2,FALSE)</f>
        <v>#REF!</v>
      </c>
      <c r="O38" s="23" t="e">
        <f>HLOOKUP('Contract Year 1 - Detail'!O37,#REF!,2,FALSE)</f>
        <v>#REF!</v>
      </c>
      <c r="P38" s="23" t="e">
        <f>HLOOKUP('Contract Year 1 - Detail'!P37,#REF!,2,FALSE)</f>
        <v>#REF!</v>
      </c>
      <c r="Q38" s="23" t="e">
        <f>HLOOKUP('Contract Year 1 - Detail'!Q37,#REF!,2,FALSE)</f>
        <v>#REF!</v>
      </c>
      <c r="R38" s="23" t="e">
        <f>HLOOKUP('Contract Year 1 - Detail'!R37,#REF!,2,FALSE)</f>
        <v>#REF!</v>
      </c>
      <c r="S38" s="23" t="e">
        <f>HLOOKUP('Contract Year 1 - Detail'!S37,#REF!,2,FALSE)</f>
        <v>#REF!</v>
      </c>
      <c r="T38" s="23" t="e">
        <f>HLOOKUP('Contract Year 1 - Detail'!T37,#REF!,2,FALSE)</f>
        <v>#REF!</v>
      </c>
    </row>
    <row r="39" spans="1:20" ht="80.25" customHeight="1" thickTop="1" thickBot="1" x14ac:dyDescent="0.4">
      <c r="A39" s="107"/>
      <c r="B39" s="110" t="s">
        <v>33</v>
      </c>
      <c r="C39" s="113"/>
      <c r="D39" s="136"/>
      <c r="E39" s="139"/>
      <c r="F39" s="142"/>
      <c r="G39" s="145"/>
      <c r="H39" s="101"/>
      <c r="I39" s="104"/>
      <c r="J39" s="24" t="s">
        <v>44</v>
      </c>
      <c r="K39" s="51" t="s">
        <v>33</v>
      </c>
      <c r="L39" s="25" t="s">
        <v>45</v>
      </c>
      <c r="M39" s="25" t="s">
        <v>45</v>
      </c>
      <c r="N39" s="25" t="s">
        <v>45</v>
      </c>
      <c r="O39" s="25" t="s">
        <v>45</v>
      </c>
      <c r="P39" s="25" t="s">
        <v>45</v>
      </c>
      <c r="Q39" s="25" t="s">
        <v>45</v>
      </c>
      <c r="R39" s="25" t="s">
        <v>45</v>
      </c>
      <c r="S39" s="25" t="s">
        <v>45</v>
      </c>
      <c r="T39" s="25" t="s">
        <v>45</v>
      </c>
    </row>
    <row r="40" spans="1:20" ht="60.75" customHeight="1" thickTop="1" thickBot="1" x14ac:dyDescent="0.4">
      <c r="A40" s="105" t="s">
        <v>81</v>
      </c>
      <c r="B40" s="108" t="s">
        <v>82</v>
      </c>
      <c r="C40" s="111" t="s">
        <v>83</v>
      </c>
      <c r="D40" s="114" t="s">
        <v>84</v>
      </c>
      <c r="E40" s="117" t="s">
        <v>38</v>
      </c>
      <c r="F40" s="120" t="s">
        <v>33</v>
      </c>
      <c r="G40" s="122" t="s">
        <v>33</v>
      </c>
      <c r="H40" s="125">
        <v>0</v>
      </c>
      <c r="I40" s="99" t="s">
        <v>33</v>
      </c>
      <c r="J40" s="22" t="s">
        <v>39</v>
      </c>
      <c r="K40" s="51" t="s">
        <v>41</v>
      </c>
      <c r="L40" s="51" t="s">
        <v>42</v>
      </c>
      <c r="M40" s="51" t="s">
        <v>42</v>
      </c>
      <c r="N40" s="51" t="s">
        <v>42</v>
      </c>
      <c r="O40" s="51" t="s">
        <v>42</v>
      </c>
      <c r="P40" s="51" t="s">
        <v>42</v>
      </c>
      <c r="Q40" s="51" t="s">
        <v>42</v>
      </c>
      <c r="R40" s="51" t="s">
        <v>42</v>
      </c>
      <c r="S40" s="51" t="s">
        <v>42</v>
      </c>
      <c r="T40" s="51" t="s">
        <v>42</v>
      </c>
    </row>
    <row r="41" spans="1:20" ht="60.75" customHeight="1" thickTop="1" thickBot="1" x14ac:dyDescent="0.4">
      <c r="A41" s="106"/>
      <c r="B41" s="109"/>
      <c r="C41" s="112"/>
      <c r="D41" s="115"/>
      <c r="E41" s="118"/>
      <c r="F41" s="120"/>
      <c r="G41" s="123"/>
      <c r="H41" s="126"/>
      <c r="I41" s="99"/>
      <c r="J41" s="22" t="s">
        <v>43</v>
      </c>
      <c r="K41" s="23" t="e">
        <f>HLOOKUP('Contract Year 1 - Detail'!K40,#REF!,2,FALSE)</f>
        <v>#REF!</v>
      </c>
      <c r="L41" s="23" t="e">
        <f>HLOOKUP('Contract Year 1 - Detail'!L40,#REF!,2,FALSE)</f>
        <v>#REF!</v>
      </c>
      <c r="M41" s="23" t="e">
        <f>HLOOKUP('Contract Year 1 - Detail'!M40,#REF!,2,FALSE)</f>
        <v>#REF!</v>
      </c>
      <c r="N41" s="23" t="e">
        <f>HLOOKUP('Contract Year 1 - Detail'!N40,#REF!,2,FALSE)</f>
        <v>#REF!</v>
      </c>
      <c r="O41" s="23" t="e">
        <f>HLOOKUP('Contract Year 1 - Detail'!O40,#REF!,2,FALSE)</f>
        <v>#REF!</v>
      </c>
      <c r="P41" s="23" t="e">
        <f>HLOOKUP('Contract Year 1 - Detail'!P40,#REF!,2,FALSE)</f>
        <v>#REF!</v>
      </c>
      <c r="Q41" s="23" t="e">
        <f>HLOOKUP('Contract Year 1 - Detail'!Q40,#REF!,2,FALSE)</f>
        <v>#REF!</v>
      </c>
      <c r="R41" s="23" t="e">
        <f>HLOOKUP('Contract Year 1 - Detail'!R40,#REF!,2,FALSE)</f>
        <v>#REF!</v>
      </c>
      <c r="S41" s="23" t="e">
        <f>HLOOKUP('Contract Year 1 - Detail'!S40,#REF!,2,FALSE)</f>
        <v>#REF!</v>
      </c>
      <c r="T41" s="23" t="e">
        <f>HLOOKUP('Contract Year 1 - Detail'!T40,#REF!,2,FALSE)</f>
        <v>#REF!</v>
      </c>
    </row>
    <row r="42" spans="1:20" ht="60.75" customHeight="1" thickTop="1" thickBot="1" x14ac:dyDescent="0.4">
      <c r="A42" s="107"/>
      <c r="B42" s="110"/>
      <c r="C42" s="113" t="s">
        <v>33</v>
      </c>
      <c r="D42" s="116"/>
      <c r="E42" s="119"/>
      <c r="F42" s="121"/>
      <c r="G42" s="124"/>
      <c r="H42" s="127"/>
      <c r="I42" s="99"/>
      <c r="J42" s="24" t="s">
        <v>44</v>
      </c>
      <c r="K42" s="51" t="s">
        <v>33</v>
      </c>
      <c r="L42" s="25" t="s">
        <v>45</v>
      </c>
      <c r="M42" s="25" t="s">
        <v>45</v>
      </c>
      <c r="N42" s="25" t="s">
        <v>45</v>
      </c>
      <c r="O42" s="25" t="s">
        <v>45</v>
      </c>
      <c r="P42" s="25" t="s">
        <v>45</v>
      </c>
      <c r="Q42" s="25" t="s">
        <v>45</v>
      </c>
      <c r="R42" s="25" t="s">
        <v>45</v>
      </c>
      <c r="S42" s="25" t="s">
        <v>45</v>
      </c>
      <c r="T42" s="25" t="s">
        <v>45</v>
      </c>
    </row>
    <row r="43" spans="1:20" ht="16" thickBot="1" x14ac:dyDescent="0.4">
      <c r="A43" s="28"/>
      <c r="B43" s="19"/>
      <c r="C43" s="29"/>
      <c r="D43" s="19"/>
      <c r="E43" s="19"/>
      <c r="F43" s="29"/>
      <c r="G43" s="29"/>
      <c r="H43" s="19"/>
      <c r="I43" s="46"/>
      <c r="J43" s="47"/>
      <c r="K43" s="48"/>
      <c r="L43" s="49"/>
      <c r="M43" s="49"/>
      <c r="N43" s="49"/>
      <c r="O43" s="49"/>
      <c r="P43" s="49"/>
      <c r="Q43" s="49"/>
      <c r="R43" s="49"/>
      <c r="S43" s="49"/>
      <c r="T43" s="49"/>
    </row>
    <row r="44" spans="1:20" ht="33" customHeight="1" thickBot="1" x14ac:dyDescent="0.4">
      <c r="A44" s="15" t="s">
        <v>85</v>
      </c>
      <c r="B44" s="16" t="s">
        <v>86</v>
      </c>
      <c r="C44" s="16"/>
      <c r="D44" s="16"/>
      <c r="E44" s="16"/>
      <c r="F44" s="16"/>
      <c r="G44" s="16"/>
      <c r="H44" s="17">
        <v>2611786.8700000006</v>
      </c>
      <c r="I44" s="18"/>
      <c r="K44" s="30"/>
      <c r="L44" s="31"/>
      <c r="M44" s="31"/>
      <c r="N44" s="31"/>
      <c r="O44" s="31"/>
      <c r="P44" s="31"/>
      <c r="Q44" s="31"/>
      <c r="R44" s="31"/>
      <c r="S44" s="31"/>
      <c r="T44" s="32"/>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F8A0B-EC92-4317-A43D-619A49ADE118}">
  <sheetPr>
    <tabColor rgb="FFFF0000"/>
  </sheetPr>
  <dimension ref="A1:T44"/>
  <sheetViews>
    <sheetView zoomScale="50" zoomScaleNormal="50" zoomScalePageLayoutView="50" workbookViewId="0">
      <selection activeCell="B40" sqref="B40:B42"/>
    </sheetView>
  </sheetViews>
  <sheetFormatPr defaultColWidth="8.84375" defaultRowHeight="15.5" x14ac:dyDescent="0.35"/>
  <cols>
    <col min="1" max="1" width="12.84375" style="20" customWidth="1"/>
    <col min="2" max="2" width="24.84375" style="20" customWidth="1"/>
    <col min="3" max="3" width="53.84375" style="34" customWidth="1"/>
    <col min="4" max="4" width="50.84375" style="34" customWidth="1"/>
    <col min="5" max="5" width="13.84375" style="20" customWidth="1"/>
    <col min="6" max="6" width="11.84375" style="20" customWidth="1"/>
    <col min="7" max="7" width="17" style="20" customWidth="1"/>
    <col min="8" max="8" width="19.84375" style="20" customWidth="1"/>
    <col min="9" max="9" width="14.4609375" style="33" customWidth="1"/>
    <col min="10" max="10" width="13.84375" style="13" customWidth="1"/>
    <col min="11" max="20" width="20.4609375" style="13" customWidth="1"/>
    <col min="21" max="16384" width="8.84375" style="13"/>
  </cols>
  <sheetData>
    <row r="1" spans="1:20" ht="27.65" customHeight="1" thickBot="1" x14ac:dyDescent="0.4">
      <c r="A1" s="158" t="s">
        <v>21</v>
      </c>
      <c r="B1" s="159"/>
      <c r="C1" s="159"/>
      <c r="D1" s="159"/>
      <c r="E1" s="159"/>
      <c r="F1" s="159"/>
      <c r="G1" s="159"/>
      <c r="H1" s="159"/>
      <c r="I1" s="6"/>
      <c r="J1" s="7"/>
      <c r="K1" s="7" t="s">
        <v>4</v>
      </c>
      <c r="L1" s="7"/>
      <c r="M1" s="7"/>
      <c r="N1" s="7"/>
      <c r="O1" s="7"/>
      <c r="P1" s="7"/>
      <c r="Q1" s="7"/>
      <c r="R1" s="7"/>
      <c r="S1" s="7"/>
      <c r="T1" s="8"/>
    </row>
    <row r="2" spans="1:20" ht="15.75" customHeight="1" x14ac:dyDescent="0.35">
      <c r="A2" s="160" t="s">
        <v>5</v>
      </c>
      <c r="B2" s="160" t="s">
        <v>6</v>
      </c>
      <c r="C2" s="162" t="s">
        <v>22</v>
      </c>
      <c r="D2" s="52"/>
      <c r="E2" s="160" t="s">
        <v>23</v>
      </c>
      <c r="F2" s="160" t="s">
        <v>24</v>
      </c>
      <c r="G2" s="160" t="s">
        <v>25</v>
      </c>
      <c r="H2" s="160" t="str">
        <f>CONCATENATE("Total Service or Product Price (Contract Year ",RIGHT(A4,LEN(A4)-FIND("-",A4)),")")</f>
        <v>Total Service or Product Price (Contract Year 2)</v>
      </c>
      <c r="I2" s="153" t="s">
        <v>26</v>
      </c>
      <c r="J2" s="153" t="s">
        <v>27</v>
      </c>
      <c r="K2" s="21"/>
      <c r="L2" s="9"/>
      <c r="M2" s="9"/>
      <c r="N2" s="9"/>
      <c r="O2" s="9"/>
      <c r="P2" s="9"/>
      <c r="Q2" s="9"/>
      <c r="R2" s="9"/>
      <c r="S2" s="9"/>
      <c r="T2" s="10"/>
    </row>
    <row r="3" spans="1:20" ht="60.75" customHeight="1" thickBot="1" x14ac:dyDescent="0.4">
      <c r="A3" s="161"/>
      <c r="B3" s="161"/>
      <c r="C3" s="163"/>
      <c r="D3" s="53" t="s">
        <v>28</v>
      </c>
      <c r="E3" s="161" t="s">
        <v>23</v>
      </c>
      <c r="F3" s="161"/>
      <c r="G3" s="164"/>
      <c r="H3" s="161"/>
      <c r="I3" s="153"/>
      <c r="J3" s="153"/>
      <c r="K3" s="42" t="s">
        <v>29</v>
      </c>
      <c r="L3" s="43"/>
      <c r="M3" s="43"/>
      <c r="N3" s="43"/>
      <c r="O3" s="43"/>
      <c r="P3" s="43"/>
      <c r="Q3" s="43"/>
      <c r="R3" s="43"/>
      <c r="S3" s="43"/>
      <c r="T3" s="44"/>
    </row>
    <row r="4" spans="1:20" ht="60.75" customHeight="1" x14ac:dyDescent="0.35">
      <c r="A4" s="105" t="s">
        <v>87</v>
      </c>
      <c r="B4" s="108" t="s">
        <v>31</v>
      </c>
      <c r="C4" s="150" t="s">
        <v>32</v>
      </c>
      <c r="D4" s="134" t="s">
        <v>88</v>
      </c>
      <c r="E4" s="117" t="s">
        <v>34</v>
      </c>
      <c r="F4" s="108" t="s">
        <v>33</v>
      </c>
      <c r="G4" s="100" t="s">
        <v>33</v>
      </c>
      <c r="H4" s="149">
        <v>0</v>
      </c>
      <c r="I4" s="157">
        <v>0</v>
      </c>
      <c r="J4" s="35"/>
      <c r="K4" s="35"/>
      <c r="L4" s="35"/>
      <c r="M4" s="35"/>
      <c r="N4" s="35"/>
      <c r="O4" s="35"/>
      <c r="P4" s="35"/>
      <c r="Q4" s="35"/>
      <c r="R4" s="35"/>
      <c r="S4" s="35"/>
      <c r="T4" s="45"/>
    </row>
    <row r="5" spans="1:20" ht="60.75" customHeight="1" thickTop="1" thickBot="1" x14ac:dyDescent="0.4">
      <c r="A5" s="106"/>
      <c r="B5" s="109"/>
      <c r="C5" s="151"/>
      <c r="D5" s="135"/>
      <c r="E5" s="118"/>
      <c r="F5" s="109"/>
      <c r="G5" s="101"/>
      <c r="H5" s="129"/>
      <c r="I5" s="157"/>
      <c r="J5" s="35"/>
      <c r="K5" s="35"/>
      <c r="L5" s="35"/>
      <c r="M5" s="35"/>
      <c r="N5" s="35"/>
      <c r="O5" s="35"/>
      <c r="P5" s="35"/>
      <c r="Q5" s="35"/>
      <c r="R5" s="35"/>
      <c r="S5" s="35"/>
      <c r="T5" s="39"/>
    </row>
    <row r="6" spans="1:20" ht="60.75" customHeight="1" thickTop="1" thickBot="1" x14ac:dyDescent="0.4">
      <c r="A6" s="107"/>
      <c r="B6" s="110"/>
      <c r="C6" s="152"/>
      <c r="D6" s="136"/>
      <c r="E6" s="119"/>
      <c r="F6" s="110"/>
      <c r="G6" s="101"/>
      <c r="H6" s="130"/>
      <c r="I6" s="157">
        <f t="shared" ref="I6" si="0">SUM(K6:T6)</f>
        <v>0</v>
      </c>
      <c r="J6" s="35"/>
      <c r="K6" s="40"/>
      <c r="L6" s="40"/>
      <c r="M6" s="40"/>
      <c r="N6" s="40"/>
      <c r="O6" s="40"/>
      <c r="P6" s="40"/>
      <c r="Q6" s="40"/>
      <c r="R6" s="40"/>
      <c r="S6" s="40"/>
      <c r="T6" s="41"/>
    </row>
    <row r="7" spans="1:20" ht="60.75" customHeight="1" x14ac:dyDescent="0.35">
      <c r="A7" s="105" t="s">
        <v>89</v>
      </c>
      <c r="B7" s="108" t="s">
        <v>36</v>
      </c>
      <c r="C7" s="150" t="s">
        <v>37</v>
      </c>
      <c r="D7" s="146" t="s">
        <v>33</v>
      </c>
      <c r="E7" s="117" t="s">
        <v>38</v>
      </c>
      <c r="F7" s="140" t="s">
        <v>33</v>
      </c>
      <c r="G7" s="143" t="s">
        <v>33</v>
      </c>
      <c r="H7" s="100">
        <v>12027.2</v>
      </c>
      <c r="I7" s="102" t="s">
        <v>33</v>
      </c>
      <c r="J7" s="22" t="s">
        <v>39</v>
      </c>
      <c r="K7" s="51" t="s">
        <v>40</v>
      </c>
      <c r="L7" s="51" t="s">
        <v>41</v>
      </c>
      <c r="M7" s="51" t="s">
        <v>42</v>
      </c>
      <c r="N7" s="51" t="s">
        <v>42</v>
      </c>
      <c r="O7" s="51" t="s">
        <v>42</v>
      </c>
      <c r="P7" s="51" t="s">
        <v>42</v>
      </c>
      <c r="Q7" s="51" t="s">
        <v>42</v>
      </c>
      <c r="R7" s="51" t="s">
        <v>42</v>
      </c>
      <c r="S7" s="51" t="s">
        <v>42</v>
      </c>
      <c r="T7" s="51" t="s">
        <v>42</v>
      </c>
    </row>
    <row r="8" spans="1:20" ht="60.75" customHeight="1" thickTop="1" thickBot="1" x14ac:dyDescent="0.4">
      <c r="A8" s="106"/>
      <c r="B8" s="109"/>
      <c r="C8" s="151"/>
      <c r="D8" s="147"/>
      <c r="E8" s="118"/>
      <c r="F8" s="141"/>
      <c r="G8" s="144"/>
      <c r="H8" s="101"/>
      <c r="I8" s="103"/>
      <c r="J8" s="22" t="s">
        <v>43</v>
      </c>
      <c r="K8" s="23" t="e">
        <f>HLOOKUP('Contract Year 2 - Detail'!K7,#REF!,2,FALSE)</f>
        <v>#REF!</v>
      </c>
      <c r="L8" s="23" t="e">
        <f>HLOOKUP('Contract Year 2 - Detail'!L7,#REF!,2,FALSE)</f>
        <v>#REF!</v>
      </c>
      <c r="M8" s="23" t="e">
        <f>HLOOKUP('Contract Year 2 - Detail'!M7,#REF!,2,FALSE)</f>
        <v>#REF!</v>
      </c>
      <c r="N8" s="23" t="e">
        <f>HLOOKUP('Contract Year 2 - Detail'!N7,#REF!,2,FALSE)</f>
        <v>#REF!</v>
      </c>
      <c r="O8" s="23" t="e">
        <f>HLOOKUP('Contract Year 2 - Detail'!O7,#REF!,2,FALSE)</f>
        <v>#REF!</v>
      </c>
      <c r="P8" s="23" t="e">
        <f>HLOOKUP('Contract Year 2 - Detail'!P7,#REF!,2,FALSE)</f>
        <v>#REF!</v>
      </c>
      <c r="Q8" s="23" t="e">
        <f>HLOOKUP('Contract Year 2 - Detail'!Q7,#REF!,2,FALSE)</f>
        <v>#REF!</v>
      </c>
      <c r="R8" s="23" t="e">
        <f>HLOOKUP('Contract Year 2 - Detail'!R7,#REF!,2,FALSE)</f>
        <v>#REF!</v>
      </c>
      <c r="S8" s="23" t="e">
        <f>HLOOKUP('Contract Year 2 - Detail'!S7,#REF!,2,FALSE)</f>
        <v>#REF!</v>
      </c>
      <c r="T8" s="23" t="e">
        <f>HLOOKUP('Contract Year 2 - Detail'!T7,#REF!,2,FALSE)</f>
        <v>#REF!</v>
      </c>
    </row>
    <row r="9" spans="1:20" ht="60.75" customHeight="1" thickTop="1" thickBot="1" x14ac:dyDescent="0.4">
      <c r="A9" s="107"/>
      <c r="B9" s="110"/>
      <c r="C9" s="152"/>
      <c r="D9" s="148"/>
      <c r="E9" s="119"/>
      <c r="F9" s="142"/>
      <c r="G9" s="145"/>
      <c r="H9" s="101"/>
      <c r="I9" s="104"/>
      <c r="J9" s="24" t="s">
        <v>44</v>
      </c>
      <c r="K9" s="51" t="s">
        <v>33</v>
      </c>
      <c r="L9" s="25">
        <v>80</v>
      </c>
      <c r="M9" s="25" t="s">
        <v>45</v>
      </c>
      <c r="N9" s="25" t="s">
        <v>45</v>
      </c>
      <c r="O9" s="25" t="s">
        <v>45</v>
      </c>
      <c r="P9" s="25" t="s">
        <v>45</v>
      </c>
      <c r="Q9" s="25" t="s">
        <v>45</v>
      </c>
      <c r="R9" s="25" t="s">
        <v>45</v>
      </c>
      <c r="S9" s="25" t="s">
        <v>45</v>
      </c>
      <c r="T9" s="25" t="s">
        <v>45</v>
      </c>
    </row>
    <row r="10" spans="1:20" ht="60.75" customHeight="1" x14ac:dyDescent="0.35">
      <c r="A10" s="106" t="s">
        <v>90</v>
      </c>
      <c r="B10" s="109" t="s">
        <v>47</v>
      </c>
      <c r="C10" s="111" t="s">
        <v>48</v>
      </c>
      <c r="D10" s="134" t="s">
        <v>33</v>
      </c>
      <c r="E10" s="118" t="s">
        <v>38</v>
      </c>
      <c r="F10" s="109" t="s">
        <v>33</v>
      </c>
      <c r="G10" s="124" t="s">
        <v>33</v>
      </c>
      <c r="H10" s="149">
        <v>59395.519999999997</v>
      </c>
      <c r="I10" s="102" t="s">
        <v>33</v>
      </c>
      <c r="J10" s="22" t="s">
        <v>39</v>
      </c>
      <c r="K10" s="51" t="s">
        <v>41</v>
      </c>
      <c r="L10" s="51" t="s">
        <v>42</v>
      </c>
      <c r="M10" s="51" t="s">
        <v>42</v>
      </c>
      <c r="N10" s="51" t="s">
        <v>42</v>
      </c>
      <c r="O10" s="51" t="s">
        <v>42</v>
      </c>
      <c r="P10" s="51" t="s">
        <v>42</v>
      </c>
      <c r="Q10" s="51" t="s">
        <v>42</v>
      </c>
      <c r="R10" s="51" t="s">
        <v>42</v>
      </c>
      <c r="S10" s="51" t="s">
        <v>42</v>
      </c>
      <c r="T10" s="51" t="s">
        <v>42</v>
      </c>
    </row>
    <row r="11" spans="1:20" ht="60.75" customHeight="1" thickTop="1" thickBot="1" x14ac:dyDescent="0.4">
      <c r="A11" s="106"/>
      <c r="B11" s="109"/>
      <c r="C11" s="112"/>
      <c r="D11" s="135"/>
      <c r="E11" s="118"/>
      <c r="F11" s="109"/>
      <c r="G11" s="101"/>
      <c r="H11" s="129"/>
      <c r="I11" s="103"/>
      <c r="J11" s="22" t="s">
        <v>43</v>
      </c>
      <c r="K11" s="23" t="e">
        <f>HLOOKUP('Contract Year 2 - Detail'!K10,#REF!,2,FALSE)</f>
        <v>#REF!</v>
      </c>
      <c r="L11" s="23" t="e">
        <f>HLOOKUP('Contract Year 2 - Detail'!L10,#REF!,2,FALSE)</f>
        <v>#REF!</v>
      </c>
      <c r="M11" s="23" t="e">
        <f>HLOOKUP('Contract Year 2 - Detail'!M10,#REF!,2,FALSE)</f>
        <v>#REF!</v>
      </c>
      <c r="N11" s="23" t="e">
        <f>HLOOKUP('Contract Year 2 - Detail'!N10,#REF!,2,FALSE)</f>
        <v>#REF!</v>
      </c>
      <c r="O11" s="23" t="e">
        <f>HLOOKUP('Contract Year 2 - Detail'!O10,#REF!,2,FALSE)</f>
        <v>#REF!</v>
      </c>
      <c r="P11" s="23" t="e">
        <f>HLOOKUP('Contract Year 2 - Detail'!P10,#REF!,2,FALSE)</f>
        <v>#REF!</v>
      </c>
      <c r="Q11" s="23" t="e">
        <f>HLOOKUP('Contract Year 2 - Detail'!Q10,#REF!,2,FALSE)</f>
        <v>#REF!</v>
      </c>
      <c r="R11" s="23" t="e">
        <f>HLOOKUP('Contract Year 2 - Detail'!R10,#REF!,2,FALSE)</f>
        <v>#REF!</v>
      </c>
      <c r="S11" s="23" t="e">
        <f>HLOOKUP('Contract Year 2 - Detail'!S10,#REF!,2,FALSE)</f>
        <v>#REF!</v>
      </c>
      <c r="T11" s="23" t="e">
        <f>HLOOKUP('Contract Year 2 - Detail'!T10,#REF!,2,FALSE)</f>
        <v>#REF!</v>
      </c>
    </row>
    <row r="12" spans="1:20" ht="60.75" customHeight="1" thickTop="1" thickBot="1" x14ac:dyDescent="0.4">
      <c r="A12" s="107"/>
      <c r="B12" s="110"/>
      <c r="C12" s="113"/>
      <c r="D12" s="136"/>
      <c r="E12" s="119"/>
      <c r="F12" s="110"/>
      <c r="G12" s="101"/>
      <c r="H12" s="130"/>
      <c r="I12" s="104"/>
      <c r="J12" s="24" t="s">
        <v>44</v>
      </c>
      <c r="K12" s="51" t="s">
        <v>33</v>
      </c>
      <c r="L12" s="25" t="s">
        <v>45</v>
      </c>
      <c r="M12" s="25" t="s">
        <v>45</v>
      </c>
      <c r="N12" s="25" t="s">
        <v>45</v>
      </c>
      <c r="O12" s="25" t="s">
        <v>45</v>
      </c>
      <c r="P12" s="25" t="s">
        <v>45</v>
      </c>
      <c r="Q12" s="25" t="s">
        <v>45</v>
      </c>
      <c r="R12" s="25" t="s">
        <v>45</v>
      </c>
      <c r="S12" s="25" t="s">
        <v>45</v>
      </c>
      <c r="T12" s="25" t="s">
        <v>45</v>
      </c>
    </row>
    <row r="13" spans="1:20" ht="60.75" customHeight="1" x14ac:dyDescent="0.35">
      <c r="A13" s="106" t="s">
        <v>91</v>
      </c>
      <c r="B13" s="109" t="s">
        <v>50</v>
      </c>
      <c r="C13" s="111" t="s">
        <v>51</v>
      </c>
      <c r="D13" s="146" t="s">
        <v>33</v>
      </c>
      <c r="E13" s="118" t="s">
        <v>38</v>
      </c>
      <c r="F13" s="109" t="s">
        <v>33</v>
      </c>
      <c r="G13" s="100" t="s">
        <v>33</v>
      </c>
      <c r="H13" s="128">
        <v>30067.200000000001</v>
      </c>
      <c r="I13" s="102" t="s">
        <v>33</v>
      </c>
      <c r="J13" s="26" t="s">
        <v>39</v>
      </c>
      <c r="K13" s="27" t="s">
        <v>41</v>
      </c>
      <c r="L13" s="27" t="s">
        <v>42</v>
      </c>
      <c r="M13" s="27" t="s">
        <v>42</v>
      </c>
      <c r="N13" s="27" t="s">
        <v>42</v>
      </c>
      <c r="O13" s="27" t="s">
        <v>42</v>
      </c>
      <c r="P13" s="27" t="s">
        <v>42</v>
      </c>
      <c r="Q13" s="27" t="s">
        <v>42</v>
      </c>
      <c r="R13" s="27" t="s">
        <v>42</v>
      </c>
      <c r="S13" s="27" t="s">
        <v>42</v>
      </c>
      <c r="T13" s="27" t="s">
        <v>42</v>
      </c>
    </row>
    <row r="14" spans="1:20" ht="60.75" customHeight="1" thickTop="1" thickBot="1" x14ac:dyDescent="0.4">
      <c r="A14" s="106"/>
      <c r="B14" s="109"/>
      <c r="C14" s="112"/>
      <c r="D14" s="147"/>
      <c r="E14" s="118"/>
      <c r="F14" s="109"/>
      <c r="G14" s="101"/>
      <c r="H14" s="129"/>
      <c r="I14" s="103"/>
      <c r="J14" s="22" t="s">
        <v>43</v>
      </c>
      <c r="K14" s="23" t="e">
        <f>HLOOKUP('Contract Year 2 - Detail'!K13,#REF!,2,FALSE)</f>
        <v>#REF!</v>
      </c>
      <c r="L14" s="23" t="e">
        <f>HLOOKUP('Contract Year 2 - Detail'!L13,#REF!,2,FALSE)</f>
        <v>#REF!</v>
      </c>
      <c r="M14" s="23" t="e">
        <f>HLOOKUP('Contract Year 2 - Detail'!M13,#REF!,2,FALSE)</f>
        <v>#REF!</v>
      </c>
      <c r="N14" s="23" t="e">
        <f>HLOOKUP('Contract Year 2 - Detail'!N13,#REF!,2,FALSE)</f>
        <v>#REF!</v>
      </c>
      <c r="O14" s="23" t="e">
        <f>HLOOKUP('Contract Year 2 - Detail'!O13,#REF!,2,FALSE)</f>
        <v>#REF!</v>
      </c>
      <c r="P14" s="23" t="e">
        <f>HLOOKUP('Contract Year 2 - Detail'!P13,#REF!,2,FALSE)</f>
        <v>#REF!</v>
      </c>
      <c r="Q14" s="23" t="e">
        <f>HLOOKUP('Contract Year 2 - Detail'!Q13,#REF!,2,FALSE)</f>
        <v>#REF!</v>
      </c>
      <c r="R14" s="23" t="e">
        <f>HLOOKUP('Contract Year 2 - Detail'!R13,#REF!,2,FALSE)</f>
        <v>#REF!</v>
      </c>
      <c r="S14" s="23" t="e">
        <f>HLOOKUP('Contract Year 2 - Detail'!S13,#REF!,2,FALSE)</f>
        <v>#REF!</v>
      </c>
      <c r="T14" s="23" t="e">
        <f>HLOOKUP('Contract Year 2 - Detail'!T13,#REF!,2,FALSE)</f>
        <v>#REF!</v>
      </c>
    </row>
    <row r="15" spans="1:20" ht="60.75" customHeight="1" thickTop="1" thickBot="1" x14ac:dyDescent="0.4">
      <c r="A15" s="107"/>
      <c r="B15" s="110"/>
      <c r="C15" s="113" t="s">
        <v>33</v>
      </c>
      <c r="D15" s="148" t="s">
        <v>33</v>
      </c>
      <c r="E15" s="119"/>
      <c r="F15" s="110"/>
      <c r="G15" s="101"/>
      <c r="H15" s="130"/>
      <c r="I15" s="104"/>
      <c r="J15" s="22" t="s">
        <v>44</v>
      </c>
      <c r="K15" s="51" t="s">
        <v>33</v>
      </c>
      <c r="L15" s="25" t="s">
        <v>45</v>
      </c>
      <c r="M15" s="25" t="s">
        <v>45</v>
      </c>
      <c r="N15" s="25" t="s">
        <v>45</v>
      </c>
      <c r="O15" s="25" t="s">
        <v>45</v>
      </c>
      <c r="P15" s="25" t="s">
        <v>45</v>
      </c>
      <c r="Q15" s="25" t="s">
        <v>45</v>
      </c>
      <c r="R15" s="25" t="s">
        <v>45</v>
      </c>
      <c r="S15" s="25" t="s">
        <v>45</v>
      </c>
      <c r="T15" s="25" t="s">
        <v>45</v>
      </c>
    </row>
    <row r="16" spans="1:20" ht="60.75" customHeight="1" x14ac:dyDescent="0.35">
      <c r="A16" s="105" t="s">
        <v>92</v>
      </c>
      <c r="B16" s="108" t="s">
        <v>53</v>
      </c>
      <c r="C16" s="111" t="s">
        <v>54</v>
      </c>
      <c r="D16" s="134" t="s">
        <v>55</v>
      </c>
      <c r="E16" s="117" t="s">
        <v>38</v>
      </c>
      <c r="F16" s="108" t="s">
        <v>33</v>
      </c>
      <c r="G16" s="100" t="s">
        <v>33</v>
      </c>
      <c r="H16" s="128">
        <v>414201.59999999998</v>
      </c>
      <c r="I16" s="102" t="s">
        <v>33</v>
      </c>
      <c r="J16" s="22" t="s">
        <v>39</v>
      </c>
      <c r="K16" s="51" t="s">
        <v>41</v>
      </c>
      <c r="L16" s="51" t="s">
        <v>42</v>
      </c>
      <c r="M16" s="51" t="s">
        <v>42</v>
      </c>
      <c r="N16" s="51" t="s">
        <v>42</v>
      </c>
      <c r="O16" s="51" t="s">
        <v>42</v>
      </c>
      <c r="P16" s="51" t="s">
        <v>42</v>
      </c>
      <c r="Q16" s="51" t="s">
        <v>42</v>
      </c>
      <c r="R16" s="51" t="s">
        <v>42</v>
      </c>
      <c r="S16" s="51" t="s">
        <v>42</v>
      </c>
      <c r="T16" s="51" t="s">
        <v>42</v>
      </c>
    </row>
    <row r="17" spans="1:20" ht="60.75" customHeight="1" thickTop="1" thickBot="1" x14ac:dyDescent="0.4">
      <c r="A17" s="106"/>
      <c r="B17" s="109"/>
      <c r="C17" s="112"/>
      <c r="D17" s="135"/>
      <c r="E17" s="118"/>
      <c r="F17" s="109"/>
      <c r="G17" s="101"/>
      <c r="H17" s="129"/>
      <c r="I17" s="103"/>
      <c r="J17" s="22" t="s">
        <v>43</v>
      </c>
      <c r="K17" s="23" t="e">
        <f>HLOOKUP('Contract Year 2 - Detail'!K16,#REF!,2,FALSE)</f>
        <v>#REF!</v>
      </c>
      <c r="L17" s="23" t="e">
        <f>HLOOKUP('Contract Year 2 - Detail'!L16,#REF!,2,FALSE)</f>
        <v>#REF!</v>
      </c>
      <c r="M17" s="23" t="e">
        <f>HLOOKUP('Contract Year 2 - Detail'!M16,#REF!,2,FALSE)</f>
        <v>#REF!</v>
      </c>
      <c r="N17" s="23" t="e">
        <f>HLOOKUP('Contract Year 2 - Detail'!N16,#REF!,2,FALSE)</f>
        <v>#REF!</v>
      </c>
      <c r="O17" s="23" t="e">
        <f>HLOOKUP('Contract Year 2 - Detail'!O16,#REF!,2,FALSE)</f>
        <v>#REF!</v>
      </c>
      <c r="P17" s="23" t="e">
        <f>HLOOKUP('Contract Year 2 - Detail'!P16,#REF!,2,FALSE)</f>
        <v>#REF!</v>
      </c>
      <c r="Q17" s="23" t="e">
        <f>HLOOKUP('Contract Year 2 - Detail'!Q16,#REF!,2,FALSE)</f>
        <v>#REF!</v>
      </c>
      <c r="R17" s="23" t="e">
        <f>HLOOKUP('Contract Year 2 - Detail'!R16,#REF!,2,FALSE)</f>
        <v>#REF!</v>
      </c>
      <c r="S17" s="23" t="e">
        <f>HLOOKUP('Contract Year 2 - Detail'!S16,#REF!,2,FALSE)</f>
        <v>#REF!</v>
      </c>
      <c r="T17" s="23" t="e">
        <f>HLOOKUP('Contract Year 2 - Detail'!T16,#REF!,2,FALSE)</f>
        <v>#REF!</v>
      </c>
    </row>
    <row r="18" spans="1:20" ht="60.75" customHeight="1" thickTop="1" thickBot="1" x14ac:dyDescent="0.4">
      <c r="A18" s="107"/>
      <c r="B18" s="110"/>
      <c r="C18" s="113"/>
      <c r="D18" s="136"/>
      <c r="E18" s="119"/>
      <c r="F18" s="110"/>
      <c r="G18" s="101"/>
      <c r="H18" s="130"/>
      <c r="I18" s="104"/>
      <c r="J18" s="24" t="s">
        <v>44</v>
      </c>
      <c r="K18" s="51" t="s">
        <v>33</v>
      </c>
      <c r="L18" s="25" t="s">
        <v>45</v>
      </c>
      <c r="M18" s="25" t="s">
        <v>45</v>
      </c>
      <c r="N18" s="25" t="s">
        <v>45</v>
      </c>
      <c r="O18" s="25" t="s">
        <v>45</v>
      </c>
      <c r="P18" s="25" t="s">
        <v>45</v>
      </c>
      <c r="Q18" s="25" t="s">
        <v>45</v>
      </c>
      <c r="R18" s="25" t="s">
        <v>45</v>
      </c>
      <c r="S18" s="25" t="s">
        <v>45</v>
      </c>
      <c r="T18" s="25" t="s">
        <v>45</v>
      </c>
    </row>
    <row r="19" spans="1:20" ht="60.75" customHeight="1" x14ac:dyDescent="0.35">
      <c r="A19" s="105" t="s">
        <v>93</v>
      </c>
      <c r="B19" s="108" t="s">
        <v>57</v>
      </c>
      <c r="C19" s="111" t="s">
        <v>58</v>
      </c>
      <c r="D19" s="146" t="s">
        <v>33</v>
      </c>
      <c r="E19" s="117" t="s">
        <v>38</v>
      </c>
      <c r="F19" s="108" t="s">
        <v>33</v>
      </c>
      <c r="G19" s="100" t="s">
        <v>33</v>
      </c>
      <c r="H19" s="128">
        <v>74337.240000000005</v>
      </c>
      <c r="I19" s="102" t="s">
        <v>33</v>
      </c>
      <c r="J19" s="22" t="s">
        <v>39</v>
      </c>
      <c r="K19" s="51" t="s">
        <v>41</v>
      </c>
      <c r="L19" s="51" t="s">
        <v>42</v>
      </c>
      <c r="M19" s="51" t="s">
        <v>42</v>
      </c>
      <c r="N19" s="51" t="s">
        <v>42</v>
      </c>
      <c r="O19" s="51" t="s">
        <v>42</v>
      </c>
      <c r="P19" s="51" t="s">
        <v>42</v>
      </c>
      <c r="Q19" s="51" t="s">
        <v>42</v>
      </c>
      <c r="R19" s="51" t="s">
        <v>42</v>
      </c>
      <c r="S19" s="51" t="s">
        <v>42</v>
      </c>
      <c r="T19" s="51" t="s">
        <v>42</v>
      </c>
    </row>
    <row r="20" spans="1:20" ht="60.75" customHeight="1" thickTop="1" thickBot="1" x14ac:dyDescent="0.4">
      <c r="A20" s="106"/>
      <c r="B20" s="109"/>
      <c r="C20" s="112"/>
      <c r="D20" s="147"/>
      <c r="E20" s="118"/>
      <c r="F20" s="109"/>
      <c r="G20" s="101"/>
      <c r="H20" s="129"/>
      <c r="I20" s="103"/>
      <c r="J20" s="22" t="s">
        <v>43</v>
      </c>
      <c r="K20" s="23" t="e">
        <f>HLOOKUP('Contract Year 2 - Detail'!K19,#REF!,2,FALSE)</f>
        <v>#REF!</v>
      </c>
      <c r="L20" s="23" t="e">
        <f>HLOOKUP('Contract Year 2 - Detail'!L19,#REF!,2,FALSE)</f>
        <v>#REF!</v>
      </c>
      <c r="M20" s="23" t="e">
        <f>HLOOKUP('Contract Year 2 - Detail'!M19,#REF!,2,FALSE)</f>
        <v>#REF!</v>
      </c>
      <c r="N20" s="23" t="e">
        <f>HLOOKUP('Contract Year 2 - Detail'!N19,#REF!,2,FALSE)</f>
        <v>#REF!</v>
      </c>
      <c r="O20" s="23" t="e">
        <f>HLOOKUP('Contract Year 2 - Detail'!O19,#REF!,2,FALSE)</f>
        <v>#REF!</v>
      </c>
      <c r="P20" s="23" t="e">
        <f>HLOOKUP('Contract Year 2 - Detail'!P19,#REF!,2,FALSE)</f>
        <v>#REF!</v>
      </c>
      <c r="Q20" s="23" t="e">
        <f>HLOOKUP('Contract Year 2 - Detail'!Q19,#REF!,2,FALSE)</f>
        <v>#REF!</v>
      </c>
      <c r="R20" s="23" t="e">
        <f>HLOOKUP('Contract Year 2 - Detail'!R19,#REF!,2,FALSE)</f>
        <v>#REF!</v>
      </c>
      <c r="S20" s="23" t="e">
        <f>HLOOKUP('Contract Year 2 - Detail'!S19,#REF!,2,FALSE)</f>
        <v>#REF!</v>
      </c>
      <c r="T20" s="23" t="e">
        <f>HLOOKUP('Contract Year 2 - Detail'!T19,#REF!,2,FALSE)</f>
        <v>#REF!</v>
      </c>
    </row>
    <row r="21" spans="1:20" ht="60.75" customHeight="1" thickTop="1" thickBot="1" x14ac:dyDescent="0.4">
      <c r="A21" s="107"/>
      <c r="B21" s="110"/>
      <c r="C21" s="113"/>
      <c r="D21" s="148"/>
      <c r="E21" s="119"/>
      <c r="F21" s="110"/>
      <c r="G21" s="101"/>
      <c r="H21" s="130"/>
      <c r="I21" s="104"/>
      <c r="J21" s="24" t="s">
        <v>44</v>
      </c>
      <c r="K21" s="51" t="s">
        <v>33</v>
      </c>
      <c r="L21" s="25" t="s">
        <v>45</v>
      </c>
      <c r="M21" s="25" t="s">
        <v>45</v>
      </c>
      <c r="N21" s="25" t="s">
        <v>45</v>
      </c>
      <c r="O21" s="25" t="s">
        <v>45</v>
      </c>
      <c r="P21" s="25" t="s">
        <v>45</v>
      </c>
      <c r="Q21" s="25" t="s">
        <v>45</v>
      </c>
      <c r="R21" s="25" t="s">
        <v>45</v>
      </c>
      <c r="S21" s="25" t="s">
        <v>45</v>
      </c>
      <c r="T21" s="25" t="s">
        <v>45</v>
      </c>
    </row>
    <row r="22" spans="1:20" ht="60.75" customHeight="1" x14ac:dyDescent="0.35">
      <c r="A22" s="105" t="s">
        <v>94</v>
      </c>
      <c r="B22" s="108" t="s">
        <v>60</v>
      </c>
      <c r="C22" s="111" t="s">
        <v>61</v>
      </c>
      <c r="D22" s="134" t="s">
        <v>33</v>
      </c>
      <c r="E22" s="117" t="s">
        <v>38</v>
      </c>
      <c r="F22" s="108" t="s">
        <v>33</v>
      </c>
      <c r="G22" s="100" t="s">
        <v>33</v>
      </c>
      <c r="H22" s="128">
        <v>6480</v>
      </c>
      <c r="I22" s="102" t="s">
        <v>33</v>
      </c>
      <c r="J22" s="22" t="s">
        <v>39</v>
      </c>
      <c r="K22" s="51" t="s">
        <v>41</v>
      </c>
      <c r="L22" s="51" t="s">
        <v>42</v>
      </c>
      <c r="M22" s="51" t="s">
        <v>42</v>
      </c>
      <c r="N22" s="51" t="s">
        <v>42</v>
      </c>
      <c r="O22" s="51" t="s">
        <v>42</v>
      </c>
      <c r="P22" s="51" t="s">
        <v>42</v>
      </c>
      <c r="Q22" s="51" t="s">
        <v>42</v>
      </c>
      <c r="R22" s="51" t="s">
        <v>42</v>
      </c>
      <c r="S22" s="51" t="s">
        <v>42</v>
      </c>
      <c r="T22" s="51" t="s">
        <v>42</v>
      </c>
    </row>
    <row r="23" spans="1:20" ht="60.75" customHeight="1" thickTop="1" thickBot="1" x14ac:dyDescent="0.4">
      <c r="A23" s="106"/>
      <c r="B23" s="109"/>
      <c r="C23" s="112"/>
      <c r="D23" s="135"/>
      <c r="E23" s="118"/>
      <c r="F23" s="109"/>
      <c r="G23" s="101"/>
      <c r="H23" s="129"/>
      <c r="I23" s="103"/>
      <c r="J23" s="22" t="s">
        <v>43</v>
      </c>
      <c r="K23" s="23" t="e">
        <f>HLOOKUP('Contract Year 2 - Detail'!K22,#REF!,2,FALSE)</f>
        <v>#REF!</v>
      </c>
      <c r="L23" s="23" t="e">
        <f>HLOOKUP('Contract Year 2 - Detail'!L22,#REF!,2,FALSE)</f>
        <v>#REF!</v>
      </c>
      <c r="M23" s="23" t="e">
        <f>HLOOKUP('Contract Year 2 - Detail'!M22,#REF!,2,FALSE)</f>
        <v>#REF!</v>
      </c>
      <c r="N23" s="23" t="e">
        <f>HLOOKUP('Contract Year 2 - Detail'!N22,#REF!,2,FALSE)</f>
        <v>#REF!</v>
      </c>
      <c r="O23" s="23" t="e">
        <f>HLOOKUP('Contract Year 2 - Detail'!O22,#REF!,2,FALSE)</f>
        <v>#REF!</v>
      </c>
      <c r="P23" s="23" t="e">
        <f>HLOOKUP('Contract Year 2 - Detail'!P22,#REF!,2,FALSE)</f>
        <v>#REF!</v>
      </c>
      <c r="Q23" s="23" t="e">
        <f>HLOOKUP('Contract Year 2 - Detail'!Q22,#REF!,2,FALSE)</f>
        <v>#REF!</v>
      </c>
      <c r="R23" s="23" t="e">
        <f>HLOOKUP('Contract Year 2 - Detail'!R22,#REF!,2,FALSE)</f>
        <v>#REF!</v>
      </c>
      <c r="S23" s="23" t="e">
        <f>HLOOKUP('Contract Year 2 - Detail'!S22,#REF!,2,FALSE)</f>
        <v>#REF!</v>
      </c>
      <c r="T23" s="23" t="e">
        <f>HLOOKUP('Contract Year 2 - Detail'!T22,#REF!,2,FALSE)</f>
        <v>#REF!</v>
      </c>
    </row>
    <row r="24" spans="1:20" ht="60.75" customHeight="1" thickTop="1" thickBot="1" x14ac:dyDescent="0.4">
      <c r="A24" s="107"/>
      <c r="B24" s="110"/>
      <c r="C24" s="113"/>
      <c r="D24" s="136"/>
      <c r="E24" s="119"/>
      <c r="F24" s="110"/>
      <c r="G24" s="101"/>
      <c r="H24" s="130"/>
      <c r="I24" s="104"/>
      <c r="J24" s="24" t="s">
        <v>44</v>
      </c>
      <c r="K24" s="51" t="s">
        <v>33</v>
      </c>
      <c r="L24" s="25" t="s">
        <v>45</v>
      </c>
      <c r="M24" s="25" t="s">
        <v>45</v>
      </c>
      <c r="N24" s="25" t="s">
        <v>45</v>
      </c>
      <c r="O24" s="25" t="s">
        <v>45</v>
      </c>
      <c r="P24" s="25" t="s">
        <v>45</v>
      </c>
      <c r="Q24" s="25" t="s">
        <v>45</v>
      </c>
      <c r="R24" s="25" t="s">
        <v>45</v>
      </c>
      <c r="S24" s="25" t="s">
        <v>45</v>
      </c>
      <c r="T24" s="25" t="s">
        <v>45</v>
      </c>
    </row>
    <row r="25" spans="1:20" ht="60.75" customHeight="1" x14ac:dyDescent="0.35">
      <c r="A25" s="105" t="s">
        <v>95</v>
      </c>
      <c r="B25" s="108" t="s">
        <v>63</v>
      </c>
      <c r="C25" s="111" t="s">
        <v>64</v>
      </c>
      <c r="D25" s="146" t="s">
        <v>33</v>
      </c>
      <c r="E25" s="117" t="s">
        <v>38</v>
      </c>
      <c r="F25" s="108" t="s">
        <v>33</v>
      </c>
      <c r="G25" s="100" t="s">
        <v>33</v>
      </c>
      <c r="H25" s="128">
        <v>2475.6</v>
      </c>
      <c r="I25" s="102" t="s">
        <v>33</v>
      </c>
      <c r="J25" s="22" t="s">
        <v>39</v>
      </c>
      <c r="K25" s="51" t="s">
        <v>65</v>
      </c>
      <c r="L25" s="51" t="s">
        <v>42</v>
      </c>
      <c r="M25" s="51" t="s">
        <v>42</v>
      </c>
      <c r="N25" s="51" t="s">
        <v>42</v>
      </c>
      <c r="O25" s="51" t="s">
        <v>42</v>
      </c>
      <c r="P25" s="51" t="s">
        <v>42</v>
      </c>
      <c r="Q25" s="51" t="s">
        <v>42</v>
      </c>
      <c r="R25" s="51" t="s">
        <v>42</v>
      </c>
      <c r="S25" s="51" t="s">
        <v>42</v>
      </c>
      <c r="T25" s="51" t="s">
        <v>42</v>
      </c>
    </row>
    <row r="26" spans="1:20" ht="60.75" customHeight="1" thickTop="1" thickBot="1" x14ac:dyDescent="0.4">
      <c r="A26" s="106"/>
      <c r="B26" s="109"/>
      <c r="C26" s="112"/>
      <c r="D26" s="147"/>
      <c r="E26" s="118"/>
      <c r="F26" s="109"/>
      <c r="G26" s="101"/>
      <c r="H26" s="129"/>
      <c r="I26" s="103"/>
      <c r="J26" s="22" t="s">
        <v>43</v>
      </c>
      <c r="K26" s="23" t="e">
        <f>HLOOKUP('Contract Year 2 - Detail'!K25,#REF!,2,FALSE)</f>
        <v>#REF!</v>
      </c>
      <c r="L26" s="23" t="e">
        <f>HLOOKUP('Contract Year 2 - Detail'!L25,#REF!,2,FALSE)</f>
        <v>#REF!</v>
      </c>
      <c r="M26" s="23" t="e">
        <f>HLOOKUP('Contract Year 2 - Detail'!M25,#REF!,2,FALSE)</f>
        <v>#REF!</v>
      </c>
      <c r="N26" s="23" t="e">
        <f>HLOOKUP('Contract Year 2 - Detail'!N25,#REF!,2,FALSE)</f>
        <v>#REF!</v>
      </c>
      <c r="O26" s="23" t="e">
        <f>HLOOKUP('Contract Year 2 - Detail'!O25,#REF!,2,FALSE)</f>
        <v>#REF!</v>
      </c>
      <c r="P26" s="23" t="e">
        <f>HLOOKUP('Contract Year 2 - Detail'!P25,#REF!,2,FALSE)</f>
        <v>#REF!</v>
      </c>
      <c r="Q26" s="23" t="e">
        <f>HLOOKUP('Contract Year 2 - Detail'!Q25,#REF!,2,FALSE)</f>
        <v>#REF!</v>
      </c>
      <c r="R26" s="23" t="e">
        <f>HLOOKUP('Contract Year 2 - Detail'!R25,#REF!,2,FALSE)</f>
        <v>#REF!</v>
      </c>
      <c r="S26" s="23" t="e">
        <f>HLOOKUP('Contract Year 2 - Detail'!S25,#REF!,2,FALSE)</f>
        <v>#REF!</v>
      </c>
      <c r="T26" s="23" t="e">
        <f>HLOOKUP('Contract Year 2 - Detail'!T25,#REF!,2,FALSE)</f>
        <v>#REF!</v>
      </c>
    </row>
    <row r="27" spans="1:20" ht="60.75" customHeight="1" thickTop="1" thickBot="1" x14ac:dyDescent="0.4">
      <c r="A27" s="107"/>
      <c r="B27" s="110"/>
      <c r="C27" s="113"/>
      <c r="D27" s="148"/>
      <c r="E27" s="119"/>
      <c r="F27" s="110"/>
      <c r="G27" s="101"/>
      <c r="H27" s="130"/>
      <c r="I27" s="104"/>
      <c r="J27" s="24" t="s">
        <v>44</v>
      </c>
      <c r="K27" s="51" t="s">
        <v>33</v>
      </c>
      <c r="L27" s="25" t="s">
        <v>45</v>
      </c>
      <c r="M27" s="25" t="s">
        <v>45</v>
      </c>
      <c r="N27" s="25" t="s">
        <v>45</v>
      </c>
      <c r="O27" s="25" t="s">
        <v>45</v>
      </c>
      <c r="P27" s="25" t="s">
        <v>45</v>
      </c>
      <c r="Q27" s="25" t="s">
        <v>45</v>
      </c>
      <c r="R27" s="25" t="s">
        <v>45</v>
      </c>
      <c r="S27" s="25" t="s">
        <v>45</v>
      </c>
      <c r="T27" s="25" t="s">
        <v>45</v>
      </c>
    </row>
    <row r="28" spans="1:20" ht="60.75" customHeight="1" x14ac:dyDescent="0.35">
      <c r="A28" s="105" t="s">
        <v>96</v>
      </c>
      <c r="B28" s="108" t="s">
        <v>67</v>
      </c>
      <c r="C28" s="111" t="s">
        <v>68</v>
      </c>
      <c r="D28" s="134" t="s">
        <v>33</v>
      </c>
      <c r="E28" s="117" t="s">
        <v>69</v>
      </c>
      <c r="F28" s="108" t="s">
        <v>33</v>
      </c>
      <c r="G28" s="100" t="s">
        <v>33</v>
      </c>
      <c r="H28" s="128">
        <v>0</v>
      </c>
      <c r="I28" s="131">
        <v>0</v>
      </c>
      <c r="J28" s="36" t="s">
        <v>39</v>
      </c>
      <c r="K28" s="37" t="s">
        <v>41</v>
      </c>
      <c r="L28" s="37" t="s">
        <v>42</v>
      </c>
      <c r="M28" s="37" t="s">
        <v>42</v>
      </c>
      <c r="N28" s="37" t="s">
        <v>42</v>
      </c>
      <c r="O28" s="37" t="s">
        <v>42</v>
      </c>
      <c r="P28" s="37" t="s">
        <v>42</v>
      </c>
      <c r="Q28" s="37" t="s">
        <v>42</v>
      </c>
      <c r="R28" s="37" t="s">
        <v>42</v>
      </c>
      <c r="S28" s="37" t="s">
        <v>42</v>
      </c>
      <c r="T28" s="38" t="s">
        <v>42</v>
      </c>
    </row>
    <row r="29" spans="1:20" ht="60.75" customHeight="1" thickTop="1" thickBot="1" x14ac:dyDescent="0.4">
      <c r="A29" s="106"/>
      <c r="B29" s="109"/>
      <c r="C29" s="112"/>
      <c r="D29" s="135"/>
      <c r="E29" s="118"/>
      <c r="F29" s="109"/>
      <c r="G29" s="101"/>
      <c r="H29" s="129"/>
      <c r="I29" s="132"/>
      <c r="J29" s="36" t="s">
        <v>43</v>
      </c>
      <c r="K29" s="35">
        <v>0</v>
      </c>
      <c r="L29" s="35">
        <v>0</v>
      </c>
      <c r="M29" s="35">
        <v>0</v>
      </c>
      <c r="N29" s="35">
        <v>0</v>
      </c>
      <c r="O29" s="35">
        <v>0</v>
      </c>
      <c r="P29" s="35">
        <v>0</v>
      </c>
      <c r="Q29" s="35">
        <v>0</v>
      </c>
      <c r="R29" s="35">
        <v>0</v>
      </c>
      <c r="S29" s="35">
        <v>0</v>
      </c>
      <c r="T29" s="39">
        <v>0</v>
      </c>
    </row>
    <row r="30" spans="1:20" ht="60.75" customHeight="1" thickTop="1" thickBot="1" x14ac:dyDescent="0.4">
      <c r="A30" s="107"/>
      <c r="B30" s="110"/>
      <c r="C30" s="113"/>
      <c r="D30" s="136"/>
      <c r="E30" s="119"/>
      <c r="F30" s="110"/>
      <c r="G30" s="101"/>
      <c r="H30" s="130"/>
      <c r="I30" s="133">
        <f t="shared" ref="I30" si="1">SUM(K30:T30)</f>
        <v>1</v>
      </c>
      <c r="J30" s="36" t="s">
        <v>44</v>
      </c>
      <c r="K30" s="35">
        <v>1</v>
      </c>
      <c r="L30" s="35" t="s">
        <v>70</v>
      </c>
      <c r="M30" s="35" t="s">
        <v>70</v>
      </c>
      <c r="N30" s="35" t="s">
        <v>70</v>
      </c>
      <c r="O30" s="35" t="s">
        <v>70</v>
      </c>
      <c r="P30" s="35" t="s">
        <v>70</v>
      </c>
      <c r="Q30" s="35" t="s">
        <v>70</v>
      </c>
      <c r="R30" s="35" t="s">
        <v>70</v>
      </c>
      <c r="S30" s="35" t="s">
        <v>70</v>
      </c>
      <c r="T30" s="45" t="s">
        <v>70</v>
      </c>
    </row>
    <row r="31" spans="1:20" ht="60.75" customHeight="1" x14ac:dyDescent="0.35">
      <c r="A31" s="105" t="s">
        <v>97</v>
      </c>
      <c r="B31" s="108" t="s">
        <v>72</v>
      </c>
      <c r="C31" s="111" t="s">
        <v>73</v>
      </c>
      <c r="D31" s="146" t="s">
        <v>33</v>
      </c>
      <c r="E31" s="117" t="s">
        <v>38</v>
      </c>
      <c r="F31" s="108" t="s">
        <v>33</v>
      </c>
      <c r="G31" s="100" t="s">
        <v>33</v>
      </c>
      <c r="H31" s="128">
        <v>0</v>
      </c>
      <c r="I31" s="131">
        <v>0</v>
      </c>
      <c r="J31" s="36" t="s">
        <v>39</v>
      </c>
      <c r="K31" s="35" t="s">
        <v>41</v>
      </c>
      <c r="L31" s="35" t="s">
        <v>42</v>
      </c>
      <c r="M31" s="35" t="s">
        <v>42</v>
      </c>
      <c r="N31" s="35" t="s">
        <v>42</v>
      </c>
      <c r="O31" s="35" t="s">
        <v>42</v>
      </c>
      <c r="P31" s="35" t="s">
        <v>42</v>
      </c>
      <c r="Q31" s="35" t="s">
        <v>42</v>
      </c>
      <c r="R31" s="35" t="s">
        <v>42</v>
      </c>
      <c r="S31" s="35" t="s">
        <v>42</v>
      </c>
      <c r="T31" s="45" t="s">
        <v>42</v>
      </c>
    </row>
    <row r="32" spans="1:20" ht="60.75" customHeight="1" thickTop="1" thickBot="1" x14ac:dyDescent="0.4">
      <c r="A32" s="106"/>
      <c r="B32" s="109"/>
      <c r="C32" s="112"/>
      <c r="D32" s="147"/>
      <c r="E32" s="118"/>
      <c r="F32" s="109"/>
      <c r="G32" s="101"/>
      <c r="H32" s="129"/>
      <c r="I32" s="132"/>
      <c r="J32" s="36" t="s">
        <v>43</v>
      </c>
      <c r="K32" s="35">
        <v>0</v>
      </c>
      <c r="L32" s="35">
        <v>0</v>
      </c>
      <c r="M32" s="35">
        <v>0</v>
      </c>
      <c r="N32" s="35">
        <v>0</v>
      </c>
      <c r="O32" s="35">
        <v>0</v>
      </c>
      <c r="P32" s="35">
        <v>0</v>
      </c>
      <c r="Q32" s="35">
        <v>0</v>
      </c>
      <c r="R32" s="35">
        <v>0</v>
      </c>
      <c r="S32" s="35">
        <v>0</v>
      </c>
      <c r="T32" s="39">
        <v>0</v>
      </c>
    </row>
    <row r="33" spans="1:20" ht="100.5" customHeight="1" thickTop="1" thickBot="1" x14ac:dyDescent="0.4">
      <c r="A33" s="107"/>
      <c r="B33" s="110"/>
      <c r="C33" s="113"/>
      <c r="D33" s="148"/>
      <c r="E33" s="119"/>
      <c r="F33" s="110"/>
      <c r="G33" s="101"/>
      <c r="H33" s="130"/>
      <c r="I33" s="133">
        <f t="shared" ref="I33" si="2">SUM(K33:T33)</f>
        <v>1</v>
      </c>
      <c r="J33" s="36" t="s">
        <v>44</v>
      </c>
      <c r="K33" s="35">
        <v>1</v>
      </c>
      <c r="L33" s="35" t="s">
        <v>70</v>
      </c>
      <c r="M33" s="35" t="s">
        <v>70</v>
      </c>
      <c r="N33" s="35" t="s">
        <v>70</v>
      </c>
      <c r="O33" s="35" t="s">
        <v>70</v>
      </c>
      <c r="P33" s="35" t="s">
        <v>70</v>
      </c>
      <c r="Q33" s="35" t="s">
        <v>70</v>
      </c>
      <c r="R33" s="35" t="s">
        <v>70</v>
      </c>
      <c r="S33" s="35" t="s">
        <v>70</v>
      </c>
      <c r="T33" s="45" t="s">
        <v>70</v>
      </c>
    </row>
    <row r="34" spans="1:20" ht="60.75" customHeight="1" x14ac:dyDescent="0.35">
      <c r="A34" s="105" t="s">
        <v>98</v>
      </c>
      <c r="B34" s="108" t="s">
        <v>75</v>
      </c>
      <c r="C34" s="111" t="s">
        <v>76</v>
      </c>
      <c r="D34" s="114" t="s">
        <v>88</v>
      </c>
      <c r="E34" s="117" t="s">
        <v>38</v>
      </c>
      <c r="F34" s="108" t="s">
        <v>33</v>
      </c>
      <c r="G34" s="100" t="s">
        <v>33</v>
      </c>
      <c r="H34" s="128">
        <v>0</v>
      </c>
      <c r="I34" s="131">
        <v>0</v>
      </c>
      <c r="J34" s="36" t="s">
        <v>39</v>
      </c>
      <c r="K34" s="35" t="s">
        <v>41</v>
      </c>
      <c r="L34" s="35" t="s">
        <v>42</v>
      </c>
      <c r="M34" s="35" t="s">
        <v>42</v>
      </c>
      <c r="N34" s="35" t="s">
        <v>42</v>
      </c>
      <c r="O34" s="35" t="s">
        <v>42</v>
      </c>
      <c r="P34" s="35" t="s">
        <v>42</v>
      </c>
      <c r="Q34" s="35" t="s">
        <v>42</v>
      </c>
      <c r="R34" s="35" t="s">
        <v>42</v>
      </c>
      <c r="S34" s="35" t="s">
        <v>42</v>
      </c>
      <c r="T34" s="45" t="s">
        <v>42</v>
      </c>
    </row>
    <row r="35" spans="1:20" ht="60.75" customHeight="1" thickTop="1" thickBot="1" x14ac:dyDescent="0.4">
      <c r="A35" s="106"/>
      <c r="B35" s="109"/>
      <c r="C35" s="112"/>
      <c r="D35" s="115"/>
      <c r="E35" s="118"/>
      <c r="F35" s="109"/>
      <c r="G35" s="101"/>
      <c r="H35" s="129"/>
      <c r="I35" s="132"/>
      <c r="J35" s="36" t="s">
        <v>43</v>
      </c>
      <c r="K35" s="35">
        <v>0</v>
      </c>
      <c r="L35" s="35">
        <v>0</v>
      </c>
      <c r="M35" s="35">
        <v>0</v>
      </c>
      <c r="N35" s="35">
        <v>0</v>
      </c>
      <c r="O35" s="35">
        <v>0</v>
      </c>
      <c r="P35" s="35">
        <v>0</v>
      </c>
      <c r="Q35" s="35">
        <v>0</v>
      </c>
      <c r="R35" s="35">
        <v>0</v>
      </c>
      <c r="S35" s="35">
        <v>0</v>
      </c>
      <c r="T35" s="39">
        <v>0</v>
      </c>
    </row>
    <row r="36" spans="1:20" ht="60.75" customHeight="1" thickTop="1" thickBot="1" x14ac:dyDescent="0.4">
      <c r="A36" s="107"/>
      <c r="B36" s="110"/>
      <c r="C36" s="113"/>
      <c r="D36" s="116"/>
      <c r="E36" s="119"/>
      <c r="F36" s="109"/>
      <c r="G36" s="101"/>
      <c r="H36" s="130"/>
      <c r="I36" s="133">
        <f t="shared" ref="I36" si="3">SUM(K36:T36)</f>
        <v>1</v>
      </c>
      <c r="J36" s="36" t="s">
        <v>44</v>
      </c>
      <c r="K36" s="40">
        <v>1</v>
      </c>
      <c r="L36" s="40" t="s">
        <v>45</v>
      </c>
      <c r="M36" s="40" t="s">
        <v>45</v>
      </c>
      <c r="N36" s="40" t="s">
        <v>45</v>
      </c>
      <c r="O36" s="40" t="s">
        <v>45</v>
      </c>
      <c r="P36" s="40" t="s">
        <v>45</v>
      </c>
      <c r="Q36" s="40" t="s">
        <v>45</v>
      </c>
      <c r="R36" s="40" t="s">
        <v>45</v>
      </c>
      <c r="S36" s="40" t="s">
        <v>45</v>
      </c>
      <c r="T36" s="41" t="s">
        <v>45</v>
      </c>
    </row>
    <row r="37" spans="1:20" ht="60.75" customHeight="1" x14ac:dyDescent="0.35">
      <c r="A37" s="105" t="s">
        <v>99</v>
      </c>
      <c r="B37" s="108" t="s">
        <v>78</v>
      </c>
      <c r="C37" s="111" t="s">
        <v>79</v>
      </c>
      <c r="D37" s="134" t="s">
        <v>33</v>
      </c>
      <c r="E37" s="137" t="s">
        <v>38</v>
      </c>
      <c r="F37" s="140" t="s">
        <v>33</v>
      </c>
      <c r="G37" s="143" t="s">
        <v>33</v>
      </c>
      <c r="H37" s="100">
        <v>15633.6</v>
      </c>
      <c r="I37" s="102" t="s">
        <v>33</v>
      </c>
      <c r="J37" s="22" t="s">
        <v>39</v>
      </c>
      <c r="K37" s="51" t="s">
        <v>80</v>
      </c>
      <c r="L37" s="51" t="s">
        <v>42</v>
      </c>
      <c r="M37" s="51" t="s">
        <v>42</v>
      </c>
      <c r="N37" s="51" t="s">
        <v>42</v>
      </c>
      <c r="O37" s="51" t="s">
        <v>42</v>
      </c>
      <c r="P37" s="51" t="s">
        <v>42</v>
      </c>
      <c r="Q37" s="51" t="s">
        <v>42</v>
      </c>
      <c r="R37" s="51" t="s">
        <v>42</v>
      </c>
      <c r="S37" s="51" t="s">
        <v>42</v>
      </c>
      <c r="T37" s="51" t="s">
        <v>42</v>
      </c>
    </row>
    <row r="38" spans="1:20" ht="60.75" customHeight="1" thickTop="1" thickBot="1" x14ac:dyDescent="0.4">
      <c r="A38" s="106"/>
      <c r="B38" s="109"/>
      <c r="C38" s="112"/>
      <c r="D38" s="135"/>
      <c r="E38" s="138"/>
      <c r="F38" s="141"/>
      <c r="G38" s="144"/>
      <c r="H38" s="101"/>
      <c r="I38" s="103"/>
      <c r="J38" s="22" t="s">
        <v>43</v>
      </c>
      <c r="K38" s="23" t="e">
        <f>HLOOKUP('Contract Year 2 - Detail'!K37,#REF!,2,FALSE)</f>
        <v>#REF!</v>
      </c>
      <c r="L38" s="23" t="e">
        <f>HLOOKUP('Contract Year 2 - Detail'!L37,#REF!,2,FALSE)</f>
        <v>#REF!</v>
      </c>
      <c r="M38" s="23" t="e">
        <f>HLOOKUP('Contract Year 2 - Detail'!M37,#REF!,2,FALSE)</f>
        <v>#REF!</v>
      </c>
      <c r="N38" s="23" t="e">
        <f>HLOOKUP('Contract Year 2 - Detail'!N37,#REF!,2,FALSE)</f>
        <v>#REF!</v>
      </c>
      <c r="O38" s="23" t="e">
        <f>HLOOKUP('Contract Year 2 - Detail'!O37,#REF!,2,FALSE)</f>
        <v>#REF!</v>
      </c>
      <c r="P38" s="23" t="e">
        <f>HLOOKUP('Contract Year 2 - Detail'!P37,#REF!,2,FALSE)</f>
        <v>#REF!</v>
      </c>
      <c r="Q38" s="23" t="e">
        <f>HLOOKUP('Contract Year 2 - Detail'!Q37,#REF!,2,FALSE)</f>
        <v>#REF!</v>
      </c>
      <c r="R38" s="23" t="e">
        <f>HLOOKUP('Contract Year 2 - Detail'!R37,#REF!,2,FALSE)</f>
        <v>#REF!</v>
      </c>
      <c r="S38" s="23" t="e">
        <f>HLOOKUP('Contract Year 2 - Detail'!S37,#REF!,2,FALSE)</f>
        <v>#REF!</v>
      </c>
      <c r="T38" s="23" t="e">
        <f>HLOOKUP('Contract Year 2 - Detail'!T37,#REF!,2,FALSE)</f>
        <v>#REF!</v>
      </c>
    </row>
    <row r="39" spans="1:20" ht="80.25" customHeight="1" thickTop="1" thickBot="1" x14ac:dyDescent="0.4">
      <c r="A39" s="107"/>
      <c r="B39" s="110" t="s">
        <v>33</v>
      </c>
      <c r="C39" s="113"/>
      <c r="D39" s="136"/>
      <c r="E39" s="139"/>
      <c r="F39" s="142"/>
      <c r="G39" s="145"/>
      <c r="H39" s="101"/>
      <c r="I39" s="104"/>
      <c r="J39" s="24" t="s">
        <v>44</v>
      </c>
      <c r="K39" s="51" t="s">
        <v>33</v>
      </c>
      <c r="L39" s="25" t="s">
        <v>45</v>
      </c>
      <c r="M39" s="25" t="s">
        <v>45</v>
      </c>
      <c r="N39" s="25" t="s">
        <v>45</v>
      </c>
      <c r="O39" s="25" t="s">
        <v>45</v>
      </c>
      <c r="P39" s="25" t="s">
        <v>45</v>
      </c>
      <c r="Q39" s="25" t="s">
        <v>45</v>
      </c>
      <c r="R39" s="25" t="s">
        <v>45</v>
      </c>
      <c r="S39" s="25" t="s">
        <v>45</v>
      </c>
      <c r="T39" s="25" t="s">
        <v>45</v>
      </c>
    </row>
    <row r="40" spans="1:20" ht="60.75" customHeight="1" x14ac:dyDescent="0.35">
      <c r="A40" s="105" t="s">
        <v>100</v>
      </c>
      <c r="B40" s="108" t="s">
        <v>82</v>
      </c>
      <c r="C40" s="111" t="s">
        <v>83</v>
      </c>
      <c r="D40" s="114" t="s">
        <v>84</v>
      </c>
      <c r="E40" s="117" t="s">
        <v>38</v>
      </c>
      <c r="F40" s="120" t="s">
        <v>33</v>
      </c>
      <c r="G40" s="122" t="s">
        <v>33</v>
      </c>
      <c r="H40" s="125">
        <v>0</v>
      </c>
      <c r="I40" s="99" t="s">
        <v>33</v>
      </c>
      <c r="J40" s="22" t="s">
        <v>39</v>
      </c>
      <c r="K40" s="51" t="s">
        <v>41</v>
      </c>
      <c r="L40" s="51" t="s">
        <v>42</v>
      </c>
      <c r="M40" s="51" t="s">
        <v>42</v>
      </c>
      <c r="N40" s="51" t="s">
        <v>42</v>
      </c>
      <c r="O40" s="51" t="s">
        <v>42</v>
      </c>
      <c r="P40" s="51" t="s">
        <v>42</v>
      </c>
      <c r="Q40" s="51" t="s">
        <v>42</v>
      </c>
      <c r="R40" s="51" t="s">
        <v>42</v>
      </c>
      <c r="S40" s="51" t="s">
        <v>42</v>
      </c>
      <c r="T40" s="51" t="s">
        <v>42</v>
      </c>
    </row>
    <row r="41" spans="1:20" ht="60.75" customHeight="1" thickTop="1" thickBot="1" x14ac:dyDescent="0.4">
      <c r="A41" s="106"/>
      <c r="B41" s="109"/>
      <c r="C41" s="112"/>
      <c r="D41" s="115"/>
      <c r="E41" s="118"/>
      <c r="F41" s="120"/>
      <c r="G41" s="123"/>
      <c r="H41" s="126"/>
      <c r="I41" s="99"/>
      <c r="J41" s="22" t="s">
        <v>43</v>
      </c>
      <c r="K41" s="23" t="e">
        <f>HLOOKUP('Contract Year 2 - Detail'!K40,#REF!,2,FALSE)</f>
        <v>#REF!</v>
      </c>
      <c r="L41" s="23" t="e">
        <f>HLOOKUP('Contract Year 2 - Detail'!L40,#REF!,2,FALSE)</f>
        <v>#REF!</v>
      </c>
      <c r="M41" s="23" t="e">
        <f>HLOOKUP('Contract Year 2 - Detail'!M40,#REF!,2,FALSE)</f>
        <v>#REF!</v>
      </c>
      <c r="N41" s="23" t="e">
        <f>HLOOKUP('Contract Year 2 - Detail'!N40,#REF!,2,FALSE)</f>
        <v>#REF!</v>
      </c>
      <c r="O41" s="23" t="e">
        <f>HLOOKUP('Contract Year 2 - Detail'!O40,#REF!,2,FALSE)</f>
        <v>#REF!</v>
      </c>
      <c r="P41" s="23" t="e">
        <f>HLOOKUP('Contract Year 2 - Detail'!P40,#REF!,2,FALSE)</f>
        <v>#REF!</v>
      </c>
      <c r="Q41" s="23" t="e">
        <f>HLOOKUP('Contract Year 2 - Detail'!Q40,#REF!,2,FALSE)</f>
        <v>#REF!</v>
      </c>
      <c r="R41" s="23" t="e">
        <f>HLOOKUP('Contract Year 2 - Detail'!R40,#REF!,2,FALSE)</f>
        <v>#REF!</v>
      </c>
      <c r="S41" s="23" t="e">
        <f>HLOOKUP('Contract Year 2 - Detail'!S40,#REF!,2,FALSE)</f>
        <v>#REF!</v>
      </c>
      <c r="T41" s="23" t="e">
        <f>HLOOKUP('Contract Year 2 - Detail'!T40,#REF!,2,FALSE)</f>
        <v>#REF!</v>
      </c>
    </row>
    <row r="42" spans="1:20" ht="60.75" customHeight="1" thickTop="1" thickBot="1" x14ac:dyDescent="0.4">
      <c r="A42" s="107"/>
      <c r="B42" s="110"/>
      <c r="C42" s="113" t="s">
        <v>33</v>
      </c>
      <c r="D42" s="116"/>
      <c r="E42" s="119"/>
      <c r="F42" s="121"/>
      <c r="G42" s="124"/>
      <c r="H42" s="127"/>
      <c r="I42" s="99"/>
      <c r="J42" s="24" t="s">
        <v>44</v>
      </c>
      <c r="K42" s="51" t="s">
        <v>33</v>
      </c>
      <c r="L42" s="25" t="s">
        <v>45</v>
      </c>
      <c r="M42" s="25" t="s">
        <v>45</v>
      </c>
      <c r="N42" s="25" t="s">
        <v>45</v>
      </c>
      <c r="O42" s="25" t="s">
        <v>45</v>
      </c>
      <c r="P42" s="25" t="s">
        <v>45</v>
      </c>
      <c r="Q42" s="25" t="s">
        <v>45</v>
      </c>
      <c r="R42" s="25" t="s">
        <v>45</v>
      </c>
      <c r="S42" s="25" t="s">
        <v>45</v>
      </c>
      <c r="T42" s="25" t="s">
        <v>45</v>
      </c>
    </row>
    <row r="43" spans="1:20" ht="16" thickBot="1" x14ac:dyDescent="0.4">
      <c r="A43" s="28"/>
      <c r="B43" s="19"/>
      <c r="C43" s="29"/>
      <c r="D43" s="19"/>
      <c r="E43" s="19"/>
      <c r="F43" s="29"/>
      <c r="G43" s="29"/>
      <c r="H43" s="19"/>
      <c r="I43" s="46"/>
      <c r="J43" s="47"/>
      <c r="K43" s="48"/>
      <c r="L43" s="49"/>
      <c r="M43" s="49"/>
      <c r="N43" s="49"/>
      <c r="O43" s="49"/>
      <c r="P43" s="49"/>
      <c r="Q43" s="49"/>
      <c r="R43" s="49"/>
      <c r="S43" s="49"/>
      <c r="T43" s="49"/>
    </row>
    <row r="44" spans="1:20" ht="33" customHeight="1" x14ac:dyDescent="0.35">
      <c r="A44" s="15" t="s">
        <v>101</v>
      </c>
      <c r="B44" s="16" t="s">
        <v>86</v>
      </c>
      <c r="C44" s="16"/>
      <c r="D44" s="16"/>
      <c r="E44" s="16"/>
      <c r="F44" s="16"/>
      <c r="G44" s="16"/>
      <c r="H44" s="17">
        <v>614617.96</v>
      </c>
      <c r="I44" s="18"/>
      <c r="K44" s="30"/>
      <c r="L44" s="31"/>
      <c r="M44" s="31"/>
      <c r="N44" s="31"/>
      <c r="O44" s="31"/>
      <c r="P44" s="31"/>
      <c r="Q44" s="31"/>
      <c r="R44" s="31"/>
      <c r="S44" s="31"/>
      <c r="T44" s="32"/>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338F-9388-4BA8-8A7D-3C77AFB8E5BB}">
  <sheetPr>
    <tabColor rgb="FFFF0000"/>
  </sheetPr>
  <dimension ref="A1:T44"/>
  <sheetViews>
    <sheetView zoomScale="60" zoomScaleNormal="60" workbookViewId="0">
      <selection activeCell="H10" sqref="H10:H12"/>
    </sheetView>
  </sheetViews>
  <sheetFormatPr defaultColWidth="8.84375" defaultRowHeight="15.5" x14ac:dyDescent="0.35"/>
  <cols>
    <col min="1" max="1" width="12.765625" style="54" customWidth="1"/>
    <col min="2" max="2" width="24.84375" style="54" customWidth="1"/>
    <col min="3" max="3" width="53.765625" customWidth="1"/>
    <col min="4" max="4" width="50.765625" customWidth="1"/>
    <col min="5" max="5" width="13.84375" style="54" customWidth="1"/>
    <col min="6" max="6" width="11.84375" style="54" customWidth="1"/>
    <col min="7" max="7" width="17" style="54" customWidth="1"/>
    <col min="8" max="8" width="19.765625" style="54" customWidth="1"/>
    <col min="9" max="9" width="14.3046875" customWidth="1"/>
    <col min="10" max="10" width="13.84375" customWidth="1"/>
    <col min="11" max="20" width="20.3046875" customWidth="1"/>
  </cols>
  <sheetData>
    <row r="1" spans="1:20" ht="27.65" customHeight="1" thickBot="1" x14ac:dyDescent="0.4">
      <c r="A1" s="158" t="s">
        <v>21</v>
      </c>
      <c r="B1" s="165"/>
      <c r="C1" s="165"/>
      <c r="D1" s="165"/>
      <c r="E1" s="165"/>
      <c r="F1" s="165"/>
      <c r="G1" s="165"/>
      <c r="H1" s="165"/>
      <c r="I1" s="6"/>
      <c r="J1" s="7"/>
      <c r="K1" s="7" t="s">
        <v>4</v>
      </c>
      <c r="L1" s="7"/>
      <c r="M1" s="7"/>
      <c r="N1" s="7"/>
      <c r="O1" s="7"/>
      <c r="P1" s="7"/>
      <c r="Q1" s="7"/>
      <c r="R1" s="7"/>
      <c r="S1" s="7"/>
      <c r="T1" s="8"/>
    </row>
    <row r="2" spans="1:20" ht="15.75" customHeight="1" x14ac:dyDescent="0.35">
      <c r="A2" s="160" t="s">
        <v>5</v>
      </c>
      <c r="B2" s="160" t="s">
        <v>6</v>
      </c>
      <c r="C2" s="162" t="s">
        <v>22</v>
      </c>
      <c r="D2" s="55"/>
      <c r="E2" s="160" t="s">
        <v>23</v>
      </c>
      <c r="F2" s="160" t="s">
        <v>24</v>
      </c>
      <c r="G2" s="160" t="s">
        <v>25</v>
      </c>
      <c r="H2" s="160" t="str">
        <f>CONCATENATE("Total Service or Product Price (Contract Year ",RIGHT(A4,LEN(A4)-FIND("-",A4)),")")</f>
        <v>Total Service or Product Price (Contract Year 1)</v>
      </c>
      <c r="I2" s="153" t="s">
        <v>26</v>
      </c>
      <c r="J2" s="153" t="s">
        <v>27</v>
      </c>
      <c r="K2" s="63"/>
      <c r="L2" s="9"/>
      <c r="M2" s="9"/>
      <c r="N2" s="9"/>
      <c r="O2" s="9"/>
      <c r="P2" s="9"/>
      <c r="Q2" s="9"/>
      <c r="R2" s="9"/>
      <c r="S2" s="9"/>
      <c r="T2" s="10"/>
    </row>
    <row r="3" spans="1:20" ht="60.75" customHeight="1" thickBot="1" x14ac:dyDescent="0.4">
      <c r="A3" s="161"/>
      <c r="B3" s="161"/>
      <c r="C3" s="163"/>
      <c r="D3" s="56" t="s">
        <v>28</v>
      </c>
      <c r="E3" s="161" t="s">
        <v>23</v>
      </c>
      <c r="F3" s="161"/>
      <c r="G3" s="164"/>
      <c r="H3" s="161"/>
      <c r="I3" s="153"/>
      <c r="J3" s="153"/>
      <c r="K3" s="64" t="s">
        <v>29</v>
      </c>
      <c r="L3" s="65"/>
      <c r="M3" s="65"/>
      <c r="N3" s="65"/>
      <c r="O3" s="65"/>
      <c r="P3" s="65"/>
      <c r="Q3" s="65"/>
      <c r="R3" s="65"/>
      <c r="S3" s="65"/>
      <c r="T3" s="66"/>
    </row>
    <row r="4" spans="1:20" ht="60.75" customHeight="1" thickTop="1" thickBot="1" x14ac:dyDescent="0.4">
      <c r="A4" s="166" t="s">
        <v>30</v>
      </c>
      <c r="B4" s="166" t="s">
        <v>31</v>
      </c>
      <c r="C4" s="169" t="s">
        <v>32</v>
      </c>
      <c r="D4" s="172"/>
      <c r="E4" s="175"/>
      <c r="F4" s="178"/>
      <c r="G4" s="181">
        <v>0</v>
      </c>
      <c r="H4" s="183">
        <f>F4*G4</f>
        <v>0</v>
      </c>
      <c r="I4" s="186">
        <v>0</v>
      </c>
      <c r="J4" s="67"/>
      <c r="K4" s="67"/>
      <c r="L4" s="67"/>
      <c r="M4" s="67"/>
      <c r="N4" s="67"/>
      <c r="O4" s="67"/>
      <c r="P4" s="67"/>
      <c r="Q4" s="67"/>
      <c r="R4" s="67"/>
      <c r="S4" s="67"/>
      <c r="T4" s="68"/>
    </row>
    <row r="5" spans="1:20" ht="60.75" customHeight="1" thickTop="1" thickBot="1" x14ac:dyDescent="0.4">
      <c r="A5" s="167"/>
      <c r="B5" s="167"/>
      <c r="C5" s="170"/>
      <c r="D5" s="173"/>
      <c r="E5" s="176"/>
      <c r="F5" s="179"/>
      <c r="G5" s="182"/>
      <c r="H5" s="184"/>
      <c r="I5" s="186"/>
      <c r="J5" s="67"/>
      <c r="K5" s="67"/>
      <c r="L5" s="67"/>
      <c r="M5" s="67"/>
      <c r="N5" s="67"/>
      <c r="O5" s="67"/>
      <c r="P5" s="67"/>
      <c r="Q5" s="67"/>
      <c r="R5" s="67"/>
      <c r="S5" s="67"/>
      <c r="T5" s="69"/>
    </row>
    <row r="6" spans="1:20" ht="60.75" customHeight="1" thickTop="1" thickBot="1" x14ac:dyDescent="0.4">
      <c r="A6" s="168"/>
      <c r="B6" s="168"/>
      <c r="C6" s="171"/>
      <c r="D6" s="174"/>
      <c r="E6" s="177"/>
      <c r="F6" s="180"/>
      <c r="G6" s="182"/>
      <c r="H6" s="185"/>
      <c r="I6" s="186">
        <f t="shared" ref="I6" si="0">SUM(K6:T6)</f>
        <v>0</v>
      </c>
      <c r="J6" s="67"/>
      <c r="K6" s="70"/>
      <c r="L6" s="70"/>
      <c r="M6" s="70"/>
      <c r="N6" s="70"/>
      <c r="O6" s="70"/>
      <c r="P6" s="70"/>
      <c r="Q6" s="70"/>
      <c r="R6" s="70"/>
      <c r="S6" s="70"/>
      <c r="T6" s="71"/>
    </row>
    <row r="7" spans="1:20" ht="60.75" customHeight="1" thickTop="1" thickBot="1" x14ac:dyDescent="0.4">
      <c r="A7" s="166" t="s">
        <v>102</v>
      </c>
      <c r="B7" s="166" t="s">
        <v>36</v>
      </c>
      <c r="C7" s="169" t="s">
        <v>37</v>
      </c>
      <c r="D7" s="146"/>
      <c r="E7" s="175"/>
      <c r="F7" s="187"/>
      <c r="G7" s="190" t="s">
        <v>103</v>
      </c>
      <c r="H7" s="193">
        <v>12387.2</v>
      </c>
      <c r="I7" s="196"/>
      <c r="J7" s="72" t="s">
        <v>39</v>
      </c>
      <c r="K7" s="73" t="s">
        <v>40</v>
      </c>
      <c r="L7" s="73" t="s">
        <v>42</v>
      </c>
      <c r="M7" s="73" t="s">
        <v>42</v>
      </c>
      <c r="N7" s="73" t="s">
        <v>42</v>
      </c>
      <c r="O7" s="73" t="s">
        <v>42</v>
      </c>
      <c r="P7" s="73" t="s">
        <v>42</v>
      </c>
      <c r="Q7" s="73" t="s">
        <v>42</v>
      </c>
      <c r="R7" s="73" t="s">
        <v>42</v>
      </c>
      <c r="S7" s="73" t="s">
        <v>42</v>
      </c>
      <c r="T7" s="73" t="s">
        <v>42</v>
      </c>
    </row>
    <row r="8" spans="1:20" ht="60.75" customHeight="1" thickTop="1" thickBot="1" x14ac:dyDescent="0.4">
      <c r="A8" s="167"/>
      <c r="B8" s="167"/>
      <c r="C8" s="170"/>
      <c r="D8" s="147"/>
      <c r="E8" s="176"/>
      <c r="F8" s="188"/>
      <c r="G8" s="191"/>
      <c r="H8" s="194"/>
      <c r="I8" s="197"/>
      <c r="J8" s="72" t="s">
        <v>43</v>
      </c>
      <c r="K8" s="75" t="str">
        <f>HLOOKUP('Contract Year 3 - Detail'!K7,'[1]Labor Categories_W_PRICES'!$B$4:$AJ$18,2,FALSE)</f>
        <v>System/Network Engineer</v>
      </c>
      <c r="L8" s="75" t="e">
        <f>HLOOKUP('Contract Year 3 - Detail'!L7,'[1]Labor Categories_W_PRICES'!$B$4:$AJ$18,2,FALSE)</f>
        <v>#N/A</v>
      </c>
      <c r="M8" s="75" t="e">
        <f>HLOOKUP('Contract Year 3 - Detail'!M7,'[1]Labor Categories_W_PRICES'!$B$4:$AJ$18,2,FALSE)</f>
        <v>#N/A</v>
      </c>
      <c r="N8" s="75" t="e">
        <f>HLOOKUP('Contract Year 3 - Detail'!N7,'[1]Labor Categories_W_PRICES'!$B$4:$AJ$18,2,FALSE)</f>
        <v>#N/A</v>
      </c>
      <c r="O8" s="75" t="e">
        <f>HLOOKUP('Contract Year 3 - Detail'!O7,'[1]Labor Categories_W_PRICES'!$B$4:$AJ$18,2,FALSE)</f>
        <v>#N/A</v>
      </c>
      <c r="P8" s="75" t="e">
        <f>HLOOKUP('Contract Year 3 - Detail'!P7,'[1]Labor Categories_W_PRICES'!$B$4:$AJ$18,2,FALSE)</f>
        <v>#N/A</v>
      </c>
      <c r="Q8" s="75" t="e">
        <f>HLOOKUP('Contract Year 3 - Detail'!Q7,'[1]Labor Categories_W_PRICES'!$B$4:$AJ$18,2,FALSE)</f>
        <v>#N/A</v>
      </c>
      <c r="R8" s="75" t="e">
        <f>HLOOKUP('Contract Year 3 - Detail'!R7,'[1]Labor Categories_W_PRICES'!$B$4:$AJ$18,2,FALSE)</f>
        <v>#N/A</v>
      </c>
      <c r="S8" s="75" t="e">
        <f>HLOOKUP('Contract Year 3 - Detail'!S7,'[1]Labor Categories_W_PRICES'!$B$4:$AJ$18,2,FALSE)</f>
        <v>#N/A</v>
      </c>
      <c r="T8" s="75" t="e">
        <f>HLOOKUP('Contract Year 3 - Detail'!T7,'[1]Labor Categories_W_PRICES'!$B$4:$AJ$18,2,FALSE)</f>
        <v>#N/A</v>
      </c>
    </row>
    <row r="9" spans="1:20" ht="60.75" customHeight="1" thickTop="1" thickBot="1" x14ac:dyDescent="0.4">
      <c r="A9" s="168"/>
      <c r="B9" s="168"/>
      <c r="C9" s="171"/>
      <c r="D9" s="148"/>
      <c r="E9" s="177"/>
      <c r="F9" s="189"/>
      <c r="G9" s="192"/>
      <c r="H9" s="195"/>
      <c r="I9" s="198"/>
      <c r="J9" s="76" t="s">
        <v>44</v>
      </c>
      <c r="K9" s="73">
        <v>160</v>
      </c>
      <c r="L9" s="77" t="s">
        <v>45</v>
      </c>
      <c r="M9" s="77" t="s">
        <v>45</v>
      </c>
      <c r="N9" s="77" t="s">
        <v>45</v>
      </c>
      <c r="O9" s="77" t="s">
        <v>45</v>
      </c>
      <c r="P9" s="77" t="s">
        <v>45</v>
      </c>
      <c r="Q9" s="77" t="s">
        <v>45</v>
      </c>
      <c r="R9" s="77" t="s">
        <v>45</v>
      </c>
      <c r="S9" s="77" t="s">
        <v>45</v>
      </c>
      <c r="T9" s="77" t="s">
        <v>45</v>
      </c>
    </row>
    <row r="10" spans="1:20" ht="60.75" customHeight="1" thickTop="1" thickBot="1" x14ac:dyDescent="0.4">
      <c r="A10" s="167" t="s">
        <v>104</v>
      </c>
      <c r="B10" s="166" t="s">
        <v>47</v>
      </c>
      <c r="C10" s="205" t="s">
        <v>48</v>
      </c>
      <c r="D10" s="134"/>
      <c r="E10" s="176"/>
      <c r="F10" s="203"/>
      <c r="G10" s="195"/>
      <c r="H10" s="200">
        <v>59395.519999999997</v>
      </c>
      <c r="I10" s="196"/>
      <c r="J10" s="72" t="s">
        <v>39</v>
      </c>
      <c r="K10" s="73" t="s">
        <v>41</v>
      </c>
      <c r="L10" s="73" t="s">
        <v>42</v>
      </c>
      <c r="M10" s="73" t="s">
        <v>42</v>
      </c>
      <c r="N10" s="73" t="s">
        <v>42</v>
      </c>
      <c r="O10" s="73" t="s">
        <v>42</v>
      </c>
      <c r="P10" s="73" t="s">
        <v>42</v>
      </c>
      <c r="Q10" s="73" t="s">
        <v>42</v>
      </c>
      <c r="R10" s="73" t="s">
        <v>42</v>
      </c>
      <c r="S10" s="73" t="s">
        <v>42</v>
      </c>
      <c r="T10" s="73" t="s">
        <v>42</v>
      </c>
    </row>
    <row r="11" spans="1:20" ht="60.75" customHeight="1" thickTop="1" thickBot="1" x14ac:dyDescent="0.4">
      <c r="A11" s="167"/>
      <c r="B11" s="167"/>
      <c r="C11" s="206"/>
      <c r="D11" s="135"/>
      <c r="E11" s="176"/>
      <c r="F11" s="203"/>
      <c r="G11" s="199"/>
      <c r="H11" s="201"/>
      <c r="I11" s="197"/>
      <c r="J11" s="72" t="s">
        <v>43</v>
      </c>
      <c r="K11" s="75" t="str">
        <f>HLOOKUP('Contract Year 3 - Detail'!K10,'[1]Labor Categories_W_PRICES'!$B$4:$AJ$18,2,FALSE)</f>
        <v>Program Manager</v>
      </c>
      <c r="L11" s="75" t="e">
        <f>HLOOKUP('Contract Year 3 - Detail'!L10,'[1]Labor Categories_W_PRICES'!$B$4:$AJ$18,2,FALSE)</f>
        <v>#N/A</v>
      </c>
      <c r="M11" s="75" t="e">
        <f>HLOOKUP('Contract Year 3 - Detail'!M10,'[1]Labor Categories_W_PRICES'!$B$4:$AJ$18,2,FALSE)</f>
        <v>#N/A</v>
      </c>
      <c r="N11" s="75" t="e">
        <f>HLOOKUP('Contract Year 3 - Detail'!N10,'[1]Labor Categories_W_PRICES'!$B$4:$AJ$18,2,FALSE)</f>
        <v>#N/A</v>
      </c>
      <c r="O11" s="75" t="e">
        <f>HLOOKUP('Contract Year 3 - Detail'!O10,'[1]Labor Categories_W_PRICES'!$B$4:$AJ$18,2,FALSE)</f>
        <v>#N/A</v>
      </c>
      <c r="P11" s="75" t="e">
        <f>HLOOKUP('Contract Year 3 - Detail'!P10,'[1]Labor Categories_W_PRICES'!$B$4:$AJ$18,2,FALSE)</f>
        <v>#N/A</v>
      </c>
      <c r="Q11" s="75" t="e">
        <f>HLOOKUP('Contract Year 3 - Detail'!Q10,'[1]Labor Categories_W_PRICES'!$B$4:$AJ$18,2,FALSE)</f>
        <v>#N/A</v>
      </c>
      <c r="R11" s="75" t="e">
        <f>HLOOKUP('Contract Year 3 - Detail'!R10,'[1]Labor Categories_W_PRICES'!$B$4:$AJ$18,2,FALSE)</f>
        <v>#N/A</v>
      </c>
      <c r="S11" s="75" t="e">
        <f>HLOOKUP('Contract Year 3 - Detail'!S10,'[1]Labor Categories_W_PRICES'!$B$4:$AJ$18,2,FALSE)</f>
        <v>#N/A</v>
      </c>
      <c r="T11" s="75" t="e">
        <f>HLOOKUP('Contract Year 3 - Detail'!T10,'[1]Labor Categories_W_PRICES'!$B$4:$AJ$18,2,FALSE)</f>
        <v>#N/A</v>
      </c>
    </row>
    <row r="12" spans="1:20" ht="60.75" customHeight="1" thickTop="1" thickBot="1" x14ac:dyDescent="0.4">
      <c r="A12" s="168"/>
      <c r="B12" s="168"/>
      <c r="C12" s="207"/>
      <c r="D12" s="136"/>
      <c r="E12" s="177"/>
      <c r="F12" s="204"/>
      <c r="G12" s="199"/>
      <c r="H12" s="202"/>
      <c r="I12" s="198"/>
      <c r="J12" s="76" t="s">
        <v>44</v>
      </c>
      <c r="K12" s="73">
        <v>0</v>
      </c>
      <c r="L12" s="77" t="s">
        <v>45</v>
      </c>
      <c r="M12" s="77" t="s">
        <v>45</v>
      </c>
      <c r="N12" s="77" t="s">
        <v>45</v>
      </c>
      <c r="O12" s="77" t="s">
        <v>45</v>
      </c>
      <c r="P12" s="77" t="s">
        <v>45</v>
      </c>
      <c r="Q12" s="77" t="s">
        <v>45</v>
      </c>
      <c r="R12" s="77" t="s">
        <v>45</v>
      </c>
      <c r="S12" s="77" t="s">
        <v>45</v>
      </c>
      <c r="T12" s="77" t="s">
        <v>45</v>
      </c>
    </row>
    <row r="13" spans="1:20" ht="60.75" customHeight="1" thickTop="1" thickBot="1" x14ac:dyDescent="0.4">
      <c r="A13" s="167" t="s">
        <v>105</v>
      </c>
      <c r="B13" s="203" t="s">
        <v>50</v>
      </c>
      <c r="C13" s="205" t="s">
        <v>51</v>
      </c>
      <c r="D13" s="146"/>
      <c r="E13" s="176"/>
      <c r="F13" s="203"/>
      <c r="G13" s="208"/>
      <c r="H13" s="209">
        <v>30969.599999999999</v>
      </c>
      <c r="I13" s="196"/>
      <c r="J13" s="78" t="s">
        <v>39</v>
      </c>
      <c r="K13" s="79" t="s">
        <v>41</v>
      </c>
      <c r="L13" s="79" t="s">
        <v>42</v>
      </c>
      <c r="M13" s="79" t="s">
        <v>42</v>
      </c>
      <c r="N13" s="79" t="s">
        <v>42</v>
      </c>
      <c r="O13" s="79" t="s">
        <v>42</v>
      </c>
      <c r="P13" s="79" t="s">
        <v>42</v>
      </c>
      <c r="Q13" s="79" t="s">
        <v>42</v>
      </c>
      <c r="R13" s="79" t="s">
        <v>42</v>
      </c>
      <c r="S13" s="79" t="s">
        <v>42</v>
      </c>
      <c r="T13" s="79" t="s">
        <v>42</v>
      </c>
    </row>
    <row r="14" spans="1:20" ht="60.75" customHeight="1" thickTop="1" thickBot="1" x14ac:dyDescent="0.4">
      <c r="A14" s="167"/>
      <c r="B14" s="203"/>
      <c r="C14" s="206"/>
      <c r="D14" s="147"/>
      <c r="E14" s="176"/>
      <c r="F14" s="203"/>
      <c r="G14" s="199"/>
      <c r="H14" s="201"/>
      <c r="I14" s="197"/>
      <c r="J14" s="72" t="s">
        <v>43</v>
      </c>
      <c r="K14" s="75" t="str">
        <f>HLOOKUP('Contract Year 3 - Detail'!K13,'[1]Labor Categories_W_PRICES'!$B$4:$AJ$18,2,FALSE)</f>
        <v>Program Manager</v>
      </c>
      <c r="L14" s="75" t="e">
        <f>HLOOKUP('Contract Year 3 - Detail'!L13,'[1]Labor Categories_W_PRICES'!$B$4:$AJ$18,2,FALSE)</f>
        <v>#N/A</v>
      </c>
      <c r="M14" s="75" t="e">
        <f>HLOOKUP('Contract Year 3 - Detail'!M13,'[1]Labor Categories_W_PRICES'!$B$4:$AJ$18,2,FALSE)</f>
        <v>#N/A</v>
      </c>
      <c r="N14" s="75" t="e">
        <f>HLOOKUP('Contract Year 3 - Detail'!N13,'[1]Labor Categories_W_PRICES'!$B$4:$AJ$18,2,FALSE)</f>
        <v>#N/A</v>
      </c>
      <c r="O14" s="75" t="e">
        <f>HLOOKUP('Contract Year 3 - Detail'!O13,'[1]Labor Categories_W_PRICES'!$B$4:$AJ$18,2,FALSE)</f>
        <v>#N/A</v>
      </c>
      <c r="P14" s="75" t="e">
        <f>HLOOKUP('Contract Year 3 - Detail'!P13,'[1]Labor Categories_W_PRICES'!$B$4:$AJ$18,2,FALSE)</f>
        <v>#N/A</v>
      </c>
      <c r="Q14" s="75" t="e">
        <f>HLOOKUP('Contract Year 3 - Detail'!Q13,'[1]Labor Categories_W_PRICES'!$B$4:$AJ$18,2,FALSE)</f>
        <v>#N/A</v>
      </c>
      <c r="R14" s="75" t="e">
        <f>HLOOKUP('Contract Year 3 - Detail'!R13,'[1]Labor Categories_W_PRICES'!$B$4:$AJ$18,2,FALSE)</f>
        <v>#N/A</v>
      </c>
      <c r="S14" s="75" t="e">
        <f>HLOOKUP('Contract Year 3 - Detail'!S13,'[1]Labor Categories_W_PRICES'!$B$4:$AJ$18,2,FALSE)</f>
        <v>#N/A</v>
      </c>
      <c r="T14" s="75" t="e">
        <f>HLOOKUP('Contract Year 3 - Detail'!T13,'[1]Labor Categories_W_PRICES'!$B$4:$AJ$18,2,FALSE)</f>
        <v>#N/A</v>
      </c>
    </row>
    <row r="15" spans="1:20" ht="60.75" customHeight="1" thickTop="1" thickBot="1" x14ac:dyDescent="0.4">
      <c r="A15" s="168"/>
      <c r="B15" s="204"/>
      <c r="C15" s="207" t="s">
        <v>33</v>
      </c>
      <c r="D15" s="148"/>
      <c r="E15" s="177"/>
      <c r="F15" s="204"/>
      <c r="G15" s="199"/>
      <c r="H15" s="202"/>
      <c r="I15" s="198"/>
      <c r="J15" s="72" t="s">
        <v>44</v>
      </c>
      <c r="K15" s="73">
        <v>480</v>
      </c>
      <c r="L15" s="77" t="s">
        <v>45</v>
      </c>
      <c r="M15" s="77" t="s">
        <v>45</v>
      </c>
      <c r="N15" s="77" t="s">
        <v>45</v>
      </c>
      <c r="O15" s="77" t="s">
        <v>45</v>
      </c>
      <c r="P15" s="77" t="s">
        <v>45</v>
      </c>
      <c r="Q15" s="77" t="s">
        <v>45</v>
      </c>
      <c r="R15" s="77" t="s">
        <v>45</v>
      </c>
      <c r="S15" s="77" t="s">
        <v>45</v>
      </c>
      <c r="T15" s="77" t="s">
        <v>45</v>
      </c>
    </row>
    <row r="16" spans="1:20" ht="60.75" customHeight="1" thickTop="1" thickBot="1" x14ac:dyDescent="0.4">
      <c r="A16" s="166" t="s">
        <v>106</v>
      </c>
      <c r="B16" s="210" t="s">
        <v>53</v>
      </c>
      <c r="C16" s="205" t="s">
        <v>54</v>
      </c>
      <c r="D16" s="134"/>
      <c r="E16" s="175"/>
      <c r="F16" s="210"/>
      <c r="G16" s="208"/>
      <c r="H16" s="209">
        <v>414201.59999999998</v>
      </c>
      <c r="I16" s="196"/>
      <c r="J16" s="72" t="s">
        <v>39</v>
      </c>
      <c r="K16" s="73" t="s">
        <v>41</v>
      </c>
      <c r="L16" s="73" t="s">
        <v>42</v>
      </c>
      <c r="M16" s="73" t="s">
        <v>42</v>
      </c>
      <c r="N16" s="73" t="s">
        <v>42</v>
      </c>
      <c r="O16" s="73" t="s">
        <v>42</v>
      </c>
      <c r="P16" s="73" t="s">
        <v>42</v>
      </c>
      <c r="Q16" s="73" t="s">
        <v>42</v>
      </c>
      <c r="R16" s="73" t="s">
        <v>42</v>
      </c>
      <c r="S16" s="73" t="s">
        <v>42</v>
      </c>
      <c r="T16" s="73" t="s">
        <v>42</v>
      </c>
    </row>
    <row r="17" spans="1:20" ht="60.75" customHeight="1" thickTop="1" thickBot="1" x14ac:dyDescent="0.4">
      <c r="A17" s="167"/>
      <c r="B17" s="203"/>
      <c r="C17" s="206"/>
      <c r="D17" s="135"/>
      <c r="E17" s="176"/>
      <c r="F17" s="203"/>
      <c r="G17" s="199"/>
      <c r="H17" s="201"/>
      <c r="I17" s="197"/>
      <c r="J17" s="72" t="s">
        <v>43</v>
      </c>
      <c r="K17" s="75" t="str">
        <f>HLOOKUP('Contract Year 3 - Detail'!K16,'[1]Labor Categories_W_PRICES'!$B$4:$AJ$18,2,FALSE)</f>
        <v>Program Manager</v>
      </c>
      <c r="L17" s="75" t="e">
        <f>HLOOKUP('Contract Year 3 - Detail'!L16,'[1]Labor Categories_W_PRICES'!$B$4:$AJ$18,2,FALSE)</f>
        <v>#N/A</v>
      </c>
      <c r="M17" s="75" t="e">
        <f>HLOOKUP('Contract Year 3 - Detail'!M16,'[1]Labor Categories_W_PRICES'!$B$4:$AJ$18,2,FALSE)</f>
        <v>#N/A</v>
      </c>
      <c r="N17" s="75" t="e">
        <f>HLOOKUP('Contract Year 3 - Detail'!N16,'[1]Labor Categories_W_PRICES'!$B$4:$AJ$18,2,FALSE)</f>
        <v>#N/A</v>
      </c>
      <c r="O17" s="75" t="e">
        <f>HLOOKUP('Contract Year 3 - Detail'!O16,'[1]Labor Categories_W_PRICES'!$B$4:$AJ$18,2,FALSE)</f>
        <v>#N/A</v>
      </c>
      <c r="P17" s="75" t="e">
        <f>HLOOKUP('Contract Year 3 - Detail'!P16,'[1]Labor Categories_W_PRICES'!$B$4:$AJ$18,2,FALSE)</f>
        <v>#N/A</v>
      </c>
      <c r="Q17" s="75" t="e">
        <f>HLOOKUP('Contract Year 3 - Detail'!Q16,'[1]Labor Categories_W_PRICES'!$B$4:$AJ$18,2,FALSE)</f>
        <v>#N/A</v>
      </c>
      <c r="R17" s="75" t="e">
        <f>HLOOKUP('Contract Year 3 - Detail'!R16,'[1]Labor Categories_W_PRICES'!$B$4:$AJ$18,2,FALSE)</f>
        <v>#N/A</v>
      </c>
      <c r="S17" s="75" t="e">
        <f>HLOOKUP('Contract Year 3 - Detail'!S16,'[1]Labor Categories_W_PRICES'!$B$4:$AJ$18,2,FALSE)</f>
        <v>#N/A</v>
      </c>
      <c r="T17" s="75" t="e">
        <f>HLOOKUP('Contract Year 3 - Detail'!T16,'[1]Labor Categories_W_PRICES'!$B$4:$AJ$18,2,FALSE)</f>
        <v>#N/A</v>
      </c>
    </row>
    <row r="18" spans="1:20" ht="60.75" customHeight="1" thickTop="1" thickBot="1" x14ac:dyDescent="0.4">
      <c r="A18" s="168"/>
      <c r="B18" s="204"/>
      <c r="C18" s="207"/>
      <c r="D18" s="136"/>
      <c r="E18" s="177"/>
      <c r="F18" s="204"/>
      <c r="G18" s="199"/>
      <c r="H18" s="202"/>
      <c r="I18" s="198"/>
      <c r="J18" s="76" t="s">
        <v>44</v>
      </c>
      <c r="K18" s="73">
        <v>0</v>
      </c>
      <c r="L18" s="77" t="s">
        <v>45</v>
      </c>
      <c r="M18" s="77" t="s">
        <v>45</v>
      </c>
      <c r="N18" s="77" t="s">
        <v>45</v>
      </c>
      <c r="O18" s="77" t="s">
        <v>45</v>
      </c>
      <c r="P18" s="77" t="s">
        <v>45</v>
      </c>
      <c r="Q18" s="77" t="s">
        <v>45</v>
      </c>
      <c r="R18" s="77" t="s">
        <v>45</v>
      </c>
      <c r="S18" s="77" t="s">
        <v>45</v>
      </c>
      <c r="T18" s="77" t="s">
        <v>45</v>
      </c>
    </row>
    <row r="19" spans="1:20" ht="60.75" customHeight="1" thickTop="1" thickBot="1" x14ac:dyDescent="0.4">
      <c r="A19" s="166" t="s">
        <v>107</v>
      </c>
      <c r="B19" s="210" t="s">
        <v>57</v>
      </c>
      <c r="C19" s="205" t="s">
        <v>58</v>
      </c>
      <c r="D19" s="146"/>
      <c r="E19" s="175"/>
      <c r="F19" s="210"/>
      <c r="G19" s="208"/>
      <c r="H19" s="209">
        <v>74337.240000000005</v>
      </c>
      <c r="I19" s="196"/>
      <c r="J19" s="72" t="s">
        <v>39</v>
      </c>
      <c r="K19" s="73" t="s">
        <v>41</v>
      </c>
      <c r="L19" s="73" t="s">
        <v>42</v>
      </c>
      <c r="M19" s="73" t="s">
        <v>42</v>
      </c>
      <c r="N19" s="73" t="s">
        <v>42</v>
      </c>
      <c r="O19" s="73" t="s">
        <v>42</v>
      </c>
      <c r="P19" s="73" t="s">
        <v>42</v>
      </c>
      <c r="Q19" s="73" t="s">
        <v>42</v>
      </c>
      <c r="R19" s="73" t="s">
        <v>42</v>
      </c>
      <c r="S19" s="73" t="s">
        <v>42</v>
      </c>
      <c r="T19" s="73" t="s">
        <v>42</v>
      </c>
    </row>
    <row r="20" spans="1:20" ht="60.75" customHeight="1" thickTop="1" thickBot="1" x14ac:dyDescent="0.4">
      <c r="A20" s="167"/>
      <c r="B20" s="203"/>
      <c r="C20" s="206"/>
      <c r="D20" s="147"/>
      <c r="E20" s="176"/>
      <c r="F20" s="203"/>
      <c r="G20" s="199"/>
      <c r="H20" s="201"/>
      <c r="I20" s="197"/>
      <c r="J20" s="72" t="s">
        <v>43</v>
      </c>
      <c r="K20" s="75" t="str">
        <f>HLOOKUP('Contract Year 3 - Detail'!K19,'[1]Labor Categories_W_PRICES'!$B$4:$AJ$18,2,FALSE)</f>
        <v>Program Manager</v>
      </c>
      <c r="L20" s="75" t="e">
        <f>HLOOKUP('Contract Year 3 - Detail'!L19,'[1]Labor Categories_W_PRICES'!$B$4:$AJ$18,2,FALSE)</f>
        <v>#N/A</v>
      </c>
      <c r="M20" s="75" t="e">
        <f>HLOOKUP('Contract Year 3 - Detail'!M19,'[1]Labor Categories_W_PRICES'!$B$4:$AJ$18,2,FALSE)</f>
        <v>#N/A</v>
      </c>
      <c r="N20" s="75" t="e">
        <f>HLOOKUP('Contract Year 3 - Detail'!N19,'[1]Labor Categories_W_PRICES'!$B$4:$AJ$18,2,FALSE)</f>
        <v>#N/A</v>
      </c>
      <c r="O20" s="75" t="e">
        <f>HLOOKUP('Contract Year 3 - Detail'!O19,'[1]Labor Categories_W_PRICES'!$B$4:$AJ$18,2,FALSE)</f>
        <v>#N/A</v>
      </c>
      <c r="P20" s="75" t="e">
        <f>HLOOKUP('Contract Year 3 - Detail'!P19,'[1]Labor Categories_W_PRICES'!$B$4:$AJ$18,2,FALSE)</f>
        <v>#N/A</v>
      </c>
      <c r="Q20" s="75" t="e">
        <f>HLOOKUP('Contract Year 3 - Detail'!Q19,'[1]Labor Categories_W_PRICES'!$B$4:$AJ$18,2,FALSE)</f>
        <v>#N/A</v>
      </c>
      <c r="R20" s="75" t="e">
        <f>HLOOKUP('Contract Year 3 - Detail'!R19,'[1]Labor Categories_W_PRICES'!$B$4:$AJ$18,2,FALSE)</f>
        <v>#N/A</v>
      </c>
      <c r="S20" s="75" t="e">
        <f>HLOOKUP('Contract Year 3 - Detail'!S19,'[1]Labor Categories_W_PRICES'!$B$4:$AJ$18,2,FALSE)</f>
        <v>#N/A</v>
      </c>
      <c r="T20" s="75" t="e">
        <f>HLOOKUP('Contract Year 3 - Detail'!T19,'[1]Labor Categories_W_PRICES'!$B$4:$AJ$18,2,FALSE)</f>
        <v>#N/A</v>
      </c>
    </row>
    <row r="21" spans="1:20" ht="60.75" customHeight="1" thickTop="1" thickBot="1" x14ac:dyDescent="0.4">
      <c r="A21" s="168"/>
      <c r="B21" s="204"/>
      <c r="C21" s="207"/>
      <c r="D21" s="148"/>
      <c r="E21" s="177"/>
      <c r="F21" s="204"/>
      <c r="G21" s="199"/>
      <c r="H21" s="202"/>
      <c r="I21" s="198"/>
      <c r="J21" s="76" t="s">
        <v>44</v>
      </c>
      <c r="K21" s="73">
        <v>0</v>
      </c>
      <c r="L21" s="77" t="s">
        <v>45</v>
      </c>
      <c r="M21" s="77" t="s">
        <v>45</v>
      </c>
      <c r="N21" s="77" t="s">
        <v>45</v>
      </c>
      <c r="O21" s="77" t="s">
        <v>45</v>
      </c>
      <c r="P21" s="77" t="s">
        <v>45</v>
      </c>
      <c r="Q21" s="77" t="s">
        <v>45</v>
      </c>
      <c r="R21" s="77" t="s">
        <v>45</v>
      </c>
      <c r="S21" s="77" t="s">
        <v>45</v>
      </c>
      <c r="T21" s="77" t="s">
        <v>45</v>
      </c>
    </row>
    <row r="22" spans="1:20" ht="60.75" customHeight="1" thickTop="1" thickBot="1" x14ac:dyDescent="0.4">
      <c r="A22" s="166" t="s">
        <v>108</v>
      </c>
      <c r="B22" s="210" t="s">
        <v>60</v>
      </c>
      <c r="C22" s="205" t="s">
        <v>61</v>
      </c>
      <c r="D22" s="134"/>
      <c r="E22" s="175"/>
      <c r="F22" s="210"/>
      <c r="G22" s="208"/>
      <c r="H22" s="209">
        <v>6480</v>
      </c>
      <c r="I22" s="196"/>
      <c r="J22" s="72" t="s">
        <v>39</v>
      </c>
      <c r="K22" s="73" t="s">
        <v>41</v>
      </c>
      <c r="L22" s="73" t="s">
        <v>42</v>
      </c>
      <c r="M22" s="73" t="s">
        <v>42</v>
      </c>
      <c r="N22" s="73" t="s">
        <v>42</v>
      </c>
      <c r="O22" s="73" t="s">
        <v>42</v>
      </c>
      <c r="P22" s="73" t="s">
        <v>42</v>
      </c>
      <c r="Q22" s="73" t="s">
        <v>42</v>
      </c>
      <c r="R22" s="73" t="s">
        <v>42</v>
      </c>
      <c r="S22" s="73" t="s">
        <v>42</v>
      </c>
      <c r="T22" s="73" t="s">
        <v>42</v>
      </c>
    </row>
    <row r="23" spans="1:20" ht="60.75" customHeight="1" thickTop="1" thickBot="1" x14ac:dyDescent="0.4">
      <c r="A23" s="167"/>
      <c r="B23" s="203"/>
      <c r="C23" s="206"/>
      <c r="D23" s="135"/>
      <c r="E23" s="176"/>
      <c r="F23" s="203"/>
      <c r="G23" s="199"/>
      <c r="H23" s="201"/>
      <c r="I23" s="197"/>
      <c r="J23" s="72" t="s">
        <v>43</v>
      </c>
      <c r="K23" s="75" t="str">
        <f>HLOOKUP('Contract Year 3 - Detail'!K22,'[1]Labor Categories_W_PRICES'!$B$4:$AJ$18,2,FALSE)</f>
        <v>Program Manager</v>
      </c>
      <c r="L23" s="75" t="e">
        <f>HLOOKUP('Contract Year 3 - Detail'!L22,'[1]Labor Categories_W_PRICES'!$B$4:$AJ$18,2,FALSE)</f>
        <v>#N/A</v>
      </c>
      <c r="M23" s="75" t="e">
        <f>HLOOKUP('Contract Year 3 - Detail'!M22,'[1]Labor Categories_W_PRICES'!$B$4:$AJ$18,2,FALSE)</f>
        <v>#N/A</v>
      </c>
      <c r="N23" s="75" t="e">
        <f>HLOOKUP('Contract Year 3 - Detail'!N22,'[1]Labor Categories_W_PRICES'!$B$4:$AJ$18,2,FALSE)</f>
        <v>#N/A</v>
      </c>
      <c r="O23" s="75" t="e">
        <f>HLOOKUP('Contract Year 3 - Detail'!O22,'[1]Labor Categories_W_PRICES'!$B$4:$AJ$18,2,FALSE)</f>
        <v>#N/A</v>
      </c>
      <c r="P23" s="75" t="e">
        <f>HLOOKUP('Contract Year 3 - Detail'!P22,'[1]Labor Categories_W_PRICES'!$B$4:$AJ$18,2,FALSE)</f>
        <v>#N/A</v>
      </c>
      <c r="Q23" s="75" t="e">
        <f>HLOOKUP('Contract Year 3 - Detail'!Q22,'[1]Labor Categories_W_PRICES'!$B$4:$AJ$18,2,FALSE)</f>
        <v>#N/A</v>
      </c>
      <c r="R23" s="75" t="e">
        <f>HLOOKUP('Contract Year 3 - Detail'!R22,'[1]Labor Categories_W_PRICES'!$B$4:$AJ$18,2,FALSE)</f>
        <v>#N/A</v>
      </c>
      <c r="S23" s="75" t="e">
        <f>HLOOKUP('Contract Year 3 - Detail'!S22,'[1]Labor Categories_W_PRICES'!$B$4:$AJ$18,2,FALSE)</f>
        <v>#N/A</v>
      </c>
      <c r="T23" s="75" t="e">
        <f>HLOOKUP('Contract Year 3 - Detail'!T22,'[1]Labor Categories_W_PRICES'!$B$4:$AJ$18,2,FALSE)</f>
        <v>#N/A</v>
      </c>
    </row>
    <row r="24" spans="1:20" ht="60.75" customHeight="1" thickTop="1" thickBot="1" x14ac:dyDescent="0.4">
      <c r="A24" s="168"/>
      <c r="B24" s="204"/>
      <c r="C24" s="207"/>
      <c r="D24" s="136"/>
      <c r="E24" s="177"/>
      <c r="F24" s="204"/>
      <c r="G24" s="199"/>
      <c r="H24" s="202"/>
      <c r="I24" s="198"/>
      <c r="J24" s="76" t="s">
        <v>44</v>
      </c>
      <c r="K24" s="73">
        <v>0</v>
      </c>
      <c r="L24" s="77" t="s">
        <v>45</v>
      </c>
      <c r="M24" s="77" t="s">
        <v>45</v>
      </c>
      <c r="N24" s="77" t="s">
        <v>45</v>
      </c>
      <c r="O24" s="77" t="s">
        <v>45</v>
      </c>
      <c r="P24" s="77" t="s">
        <v>45</v>
      </c>
      <c r="Q24" s="77" t="s">
        <v>45</v>
      </c>
      <c r="R24" s="77" t="s">
        <v>45</v>
      </c>
      <c r="S24" s="77" t="s">
        <v>45</v>
      </c>
      <c r="T24" s="77" t="s">
        <v>45</v>
      </c>
    </row>
    <row r="25" spans="1:20" ht="60.75" customHeight="1" thickTop="1" thickBot="1" x14ac:dyDescent="0.4">
      <c r="A25" s="166" t="s">
        <v>109</v>
      </c>
      <c r="B25" s="210" t="s">
        <v>63</v>
      </c>
      <c r="C25" s="205" t="s">
        <v>64</v>
      </c>
      <c r="D25" s="146"/>
      <c r="E25" s="175"/>
      <c r="F25" s="210"/>
      <c r="G25" s="208"/>
      <c r="H25" s="209">
        <v>2550</v>
      </c>
      <c r="I25" s="196"/>
      <c r="J25" s="72" t="s">
        <v>39</v>
      </c>
      <c r="K25" s="73" t="s">
        <v>65</v>
      </c>
      <c r="L25" s="73" t="s">
        <v>42</v>
      </c>
      <c r="M25" s="73" t="s">
        <v>42</v>
      </c>
      <c r="N25" s="73" t="s">
        <v>42</v>
      </c>
      <c r="O25" s="73" t="s">
        <v>42</v>
      </c>
      <c r="P25" s="73" t="s">
        <v>42</v>
      </c>
      <c r="Q25" s="73" t="s">
        <v>42</v>
      </c>
      <c r="R25" s="73" t="s">
        <v>42</v>
      </c>
      <c r="S25" s="73" t="s">
        <v>42</v>
      </c>
      <c r="T25" s="73" t="s">
        <v>42</v>
      </c>
    </row>
    <row r="26" spans="1:20" ht="60.75" customHeight="1" thickTop="1" thickBot="1" x14ac:dyDescent="0.4">
      <c r="A26" s="167"/>
      <c r="B26" s="203"/>
      <c r="C26" s="206"/>
      <c r="D26" s="147"/>
      <c r="E26" s="176"/>
      <c r="F26" s="203"/>
      <c r="G26" s="199"/>
      <c r="H26" s="201"/>
      <c r="I26" s="197"/>
      <c r="J26" s="72" t="s">
        <v>43</v>
      </c>
      <c r="K26" s="75" t="str">
        <f>HLOOKUP('Contract Year 3 - Detail'!K25,'[1]Labor Categories_W_PRICES'!$B$4:$AJ$18,2,FALSE)</f>
        <v>Training Specialist</v>
      </c>
      <c r="L26" s="75" t="e">
        <f>HLOOKUP('Contract Year 3 - Detail'!L25,'[1]Labor Categories_W_PRICES'!$B$4:$AJ$18,2,FALSE)</f>
        <v>#N/A</v>
      </c>
      <c r="M26" s="75" t="e">
        <f>HLOOKUP('Contract Year 3 - Detail'!M25,'[1]Labor Categories_W_PRICES'!$B$4:$AJ$18,2,FALSE)</f>
        <v>#N/A</v>
      </c>
      <c r="N26" s="75" t="e">
        <f>HLOOKUP('Contract Year 3 - Detail'!N25,'[1]Labor Categories_W_PRICES'!$B$4:$AJ$18,2,FALSE)</f>
        <v>#N/A</v>
      </c>
      <c r="O26" s="75" t="e">
        <f>HLOOKUP('Contract Year 3 - Detail'!O25,'[1]Labor Categories_W_PRICES'!$B$4:$AJ$18,2,FALSE)</f>
        <v>#N/A</v>
      </c>
      <c r="P26" s="75" t="e">
        <f>HLOOKUP('Contract Year 3 - Detail'!P25,'[1]Labor Categories_W_PRICES'!$B$4:$AJ$18,2,FALSE)</f>
        <v>#N/A</v>
      </c>
      <c r="Q26" s="75" t="e">
        <f>HLOOKUP('Contract Year 3 - Detail'!Q25,'[1]Labor Categories_W_PRICES'!$B$4:$AJ$18,2,FALSE)</f>
        <v>#N/A</v>
      </c>
      <c r="R26" s="75" t="e">
        <f>HLOOKUP('Contract Year 3 - Detail'!R25,'[1]Labor Categories_W_PRICES'!$B$4:$AJ$18,2,FALSE)</f>
        <v>#N/A</v>
      </c>
      <c r="S26" s="75" t="e">
        <f>HLOOKUP('Contract Year 3 - Detail'!S25,'[1]Labor Categories_W_PRICES'!$B$4:$AJ$18,2,FALSE)</f>
        <v>#N/A</v>
      </c>
      <c r="T26" s="75" t="e">
        <f>HLOOKUP('Contract Year 3 - Detail'!T25,'[1]Labor Categories_W_PRICES'!$B$4:$AJ$18,2,FALSE)</f>
        <v>#N/A</v>
      </c>
    </row>
    <row r="27" spans="1:20" ht="60.75" customHeight="1" thickTop="1" thickBot="1" x14ac:dyDescent="0.4">
      <c r="A27" s="168"/>
      <c r="B27" s="204"/>
      <c r="C27" s="207"/>
      <c r="D27" s="148"/>
      <c r="E27" s="177"/>
      <c r="F27" s="204"/>
      <c r="G27" s="199"/>
      <c r="H27" s="202"/>
      <c r="I27" s="198"/>
      <c r="J27" s="76" t="s">
        <v>44</v>
      </c>
      <c r="K27" s="73">
        <v>40</v>
      </c>
      <c r="L27" s="77" t="s">
        <v>45</v>
      </c>
      <c r="M27" s="77" t="s">
        <v>45</v>
      </c>
      <c r="N27" s="77" t="s">
        <v>45</v>
      </c>
      <c r="O27" s="77" t="s">
        <v>45</v>
      </c>
      <c r="P27" s="77" t="s">
        <v>45</v>
      </c>
      <c r="Q27" s="77" t="s">
        <v>45</v>
      </c>
      <c r="R27" s="77" t="s">
        <v>45</v>
      </c>
      <c r="S27" s="77" t="s">
        <v>45</v>
      </c>
      <c r="T27" s="77" t="s">
        <v>45</v>
      </c>
    </row>
    <row r="28" spans="1:20" ht="60.75" customHeight="1" thickTop="1" thickBot="1" x14ac:dyDescent="0.4">
      <c r="A28" s="166" t="s">
        <v>110</v>
      </c>
      <c r="B28" s="210" t="s">
        <v>67</v>
      </c>
      <c r="C28" s="205" t="s">
        <v>68</v>
      </c>
      <c r="D28" s="114"/>
      <c r="E28" s="175"/>
      <c r="F28" s="210"/>
      <c r="G28" s="208">
        <v>0</v>
      </c>
      <c r="H28" s="209">
        <v>0</v>
      </c>
      <c r="I28" s="211">
        <v>0</v>
      </c>
      <c r="J28" s="80" t="s">
        <v>39</v>
      </c>
      <c r="K28" s="81" t="s">
        <v>41</v>
      </c>
      <c r="L28" s="81" t="s">
        <v>42</v>
      </c>
      <c r="M28" s="81" t="s">
        <v>42</v>
      </c>
      <c r="N28" s="81" t="s">
        <v>42</v>
      </c>
      <c r="O28" s="81" t="s">
        <v>42</v>
      </c>
      <c r="P28" s="81" t="s">
        <v>42</v>
      </c>
      <c r="Q28" s="81" t="s">
        <v>42</v>
      </c>
      <c r="R28" s="81" t="s">
        <v>42</v>
      </c>
      <c r="S28" s="81" t="s">
        <v>42</v>
      </c>
      <c r="T28" s="82" t="s">
        <v>42</v>
      </c>
    </row>
    <row r="29" spans="1:20" ht="60.75" customHeight="1" thickTop="1" thickBot="1" x14ac:dyDescent="0.4">
      <c r="A29" s="167"/>
      <c r="B29" s="203"/>
      <c r="C29" s="206"/>
      <c r="D29" s="115"/>
      <c r="E29" s="176"/>
      <c r="F29" s="203"/>
      <c r="G29" s="199"/>
      <c r="H29" s="201"/>
      <c r="I29" s="212"/>
      <c r="J29" s="80" t="s">
        <v>43</v>
      </c>
      <c r="K29" s="67">
        <v>0</v>
      </c>
      <c r="L29" s="67">
        <v>0</v>
      </c>
      <c r="M29" s="67">
        <v>0</v>
      </c>
      <c r="N29" s="67">
        <v>0</v>
      </c>
      <c r="O29" s="67">
        <v>0</v>
      </c>
      <c r="P29" s="67">
        <v>0</v>
      </c>
      <c r="Q29" s="67">
        <v>0</v>
      </c>
      <c r="R29" s="67">
        <v>0</v>
      </c>
      <c r="S29" s="67">
        <v>0</v>
      </c>
      <c r="T29" s="69">
        <v>0</v>
      </c>
    </row>
    <row r="30" spans="1:20" ht="60.75" customHeight="1" thickTop="1" thickBot="1" x14ac:dyDescent="0.4">
      <c r="A30" s="168"/>
      <c r="B30" s="204"/>
      <c r="C30" s="207"/>
      <c r="D30" s="116"/>
      <c r="E30" s="177"/>
      <c r="F30" s="204"/>
      <c r="G30" s="199"/>
      <c r="H30" s="202"/>
      <c r="I30" s="213">
        <f t="shared" ref="I30" si="1">SUM(K30:T30)</f>
        <v>1</v>
      </c>
      <c r="J30" s="80" t="s">
        <v>44</v>
      </c>
      <c r="K30" s="67">
        <v>1</v>
      </c>
      <c r="L30" s="67" t="s">
        <v>70</v>
      </c>
      <c r="M30" s="67" t="s">
        <v>70</v>
      </c>
      <c r="N30" s="67" t="s">
        <v>70</v>
      </c>
      <c r="O30" s="67" t="s">
        <v>70</v>
      </c>
      <c r="P30" s="67" t="s">
        <v>70</v>
      </c>
      <c r="Q30" s="67" t="s">
        <v>70</v>
      </c>
      <c r="R30" s="67" t="s">
        <v>70</v>
      </c>
      <c r="S30" s="67" t="s">
        <v>70</v>
      </c>
      <c r="T30" s="68" t="s">
        <v>70</v>
      </c>
    </row>
    <row r="31" spans="1:20" ht="60.75" customHeight="1" thickTop="1" thickBot="1" x14ac:dyDescent="0.4">
      <c r="A31" s="166" t="s">
        <v>111</v>
      </c>
      <c r="B31" s="210" t="s">
        <v>72</v>
      </c>
      <c r="C31" s="205" t="s">
        <v>73</v>
      </c>
      <c r="D31" s="114"/>
      <c r="E31" s="175"/>
      <c r="F31" s="210"/>
      <c r="G31" s="208">
        <v>0</v>
      </c>
      <c r="H31" s="209">
        <v>0</v>
      </c>
      <c r="I31" s="211">
        <v>0</v>
      </c>
      <c r="J31" s="80" t="s">
        <v>39</v>
      </c>
      <c r="K31" s="67" t="s">
        <v>41</v>
      </c>
      <c r="L31" s="67" t="s">
        <v>42</v>
      </c>
      <c r="M31" s="67" t="s">
        <v>42</v>
      </c>
      <c r="N31" s="67" t="s">
        <v>42</v>
      </c>
      <c r="O31" s="67" t="s">
        <v>42</v>
      </c>
      <c r="P31" s="67" t="s">
        <v>42</v>
      </c>
      <c r="Q31" s="67" t="s">
        <v>42</v>
      </c>
      <c r="R31" s="67" t="s">
        <v>42</v>
      </c>
      <c r="S31" s="67" t="s">
        <v>42</v>
      </c>
      <c r="T31" s="68" t="s">
        <v>42</v>
      </c>
    </row>
    <row r="32" spans="1:20" ht="60.75" customHeight="1" thickTop="1" thickBot="1" x14ac:dyDescent="0.4">
      <c r="A32" s="167"/>
      <c r="B32" s="203"/>
      <c r="C32" s="206"/>
      <c r="D32" s="115"/>
      <c r="E32" s="176"/>
      <c r="F32" s="203"/>
      <c r="G32" s="199"/>
      <c r="H32" s="201"/>
      <c r="I32" s="212"/>
      <c r="J32" s="80" t="s">
        <v>43</v>
      </c>
      <c r="K32" s="67">
        <v>0</v>
      </c>
      <c r="L32" s="67">
        <v>0</v>
      </c>
      <c r="M32" s="67">
        <v>0</v>
      </c>
      <c r="N32" s="67">
        <v>0</v>
      </c>
      <c r="O32" s="67">
        <v>0</v>
      </c>
      <c r="P32" s="67">
        <v>0</v>
      </c>
      <c r="Q32" s="67">
        <v>0</v>
      </c>
      <c r="R32" s="67">
        <v>0</v>
      </c>
      <c r="S32" s="67">
        <v>0</v>
      </c>
      <c r="T32" s="69">
        <v>0</v>
      </c>
    </row>
    <row r="33" spans="1:20" ht="89.25" customHeight="1" thickTop="1" thickBot="1" x14ac:dyDescent="0.4">
      <c r="A33" s="168"/>
      <c r="B33" s="204"/>
      <c r="C33" s="207"/>
      <c r="D33" s="116"/>
      <c r="E33" s="177"/>
      <c r="F33" s="204"/>
      <c r="G33" s="199"/>
      <c r="H33" s="202"/>
      <c r="I33" s="213">
        <f t="shared" ref="I33" si="2">SUM(K33:T33)</f>
        <v>1</v>
      </c>
      <c r="J33" s="80" t="s">
        <v>44</v>
      </c>
      <c r="K33" s="67">
        <v>1</v>
      </c>
      <c r="L33" s="67" t="s">
        <v>70</v>
      </c>
      <c r="M33" s="67" t="s">
        <v>70</v>
      </c>
      <c r="N33" s="67" t="s">
        <v>70</v>
      </c>
      <c r="O33" s="67" t="s">
        <v>70</v>
      </c>
      <c r="P33" s="67" t="s">
        <v>70</v>
      </c>
      <c r="Q33" s="67" t="s">
        <v>70</v>
      </c>
      <c r="R33" s="67" t="s">
        <v>70</v>
      </c>
      <c r="S33" s="67" t="s">
        <v>70</v>
      </c>
      <c r="T33" s="68" t="s">
        <v>70</v>
      </c>
    </row>
    <row r="34" spans="1:20" ht="60.75" customHeight="1" thickTop="1" thickBot="1" x14ac:dyDescent="0.4">
      <c r="A34" s="166" t="s">
        <v>112</v>
      </c>
      <c r="B34" s="210" t="s">
        <v>75</v>
      </c>
      <c r="C34" s="205" t="s">
        <v>76</v>
      </c>
      <c r="D34" s="172"/>
      <c r="E34" s="175"/>
      <c r="F34" s="178"/>
      <c r="G34" s="214">
        <v>0</v>
      </c>
      <c r="H34" s="215">
        <v>0</v>
      </c>
      <c r="I34" s="211">
        <v>0</v>
      </c>
      <c r="J34" s="80" t="s">
        <v>39</v>
      </c>
      <c r="K34" s="67" t="s">
        <v>41</v>
      </c>
      <c r="L34" s="67" t="s">
        <v>42</v>
      </c>
      <c r="M34" s="67" t="s">
        <v>42</v>
      </c>
      <c r="N34" s="67" t="s">
        <v>42</v>
      </c>
      <c r="O34" s="67" t="s">
        <v>42</v>
      </c>
      <c r="P34" s="67" t="s">
        <v>42</v>
      </c>
      <c r="Q34" s="67" t="s">
        <v>42</v>
      </c>
      <c r="R34" s="67" t="s">
        <v>42</v>
      </c>
      <c r="S34" s="67" t="s">
        <v>42</v>
      </c>
      <c r="T34" s="68" t="s">
        <v>42</v>
      </c>
    </row>
    <row r="35" spans="1:20" ht="60.75" customHeight="1" thickTop="1" thickBot="1" x14ac:dyDescent="0.4">
      <c r="A35" s="167"/>
      <c r="B35" s="203"/>
      <c r="C35" s="206"/>
      <c r="D35" s="173"/>
      <c r="E35" s="176"/>
      <c r="F35" s="179"/>
      <c r="G35" s="182"/>
      <c r="H35" s="216"/>
      <c r="I35" s="212"/>
      <c r="J35" s="80" t="s">
        <v>43</v>
      </c>
      <c r="K35" s="67">
        <v>0</v>
      </c>
      <c r="L35" s="67">
        <v>0</v>
      </c>
      <c r="M35" s="67">
        <v>0</v>
      </c>
      <c r="N35" s="67">
        <v>0</v>
      </c>
      <c r="O35" s="67">
        <v>0</v>
      </c>
      <c r="P35" s="67">
        <v>0</v>
      </c>
      <c r="Q35" s="67">
        <v>0</v>
      </c>
      <c r="R35" s="67">
        <v>0</v>
      </c>
      <c r="S35" s="67">
        <v>0</v>
      </c>
      <c r="T35" s="69">
        <v>0</v>
      </c>
    </row>
    <row r="36" spans="1:20" ht="60.75" customHeight="1" thickTop="1" thickBot="1" x14ac:dyDescent="0.4">
      <c r="A36" s="168"/>
      <c r="B36" s="204"/>
      <c r="C36" s="207"/>
      <c r="D36" s="174"/>
      <c r="E36" s="177"/>
      <c r="F36" s="179"/>
      <c r="G36" s="182"/>
      <c r="H36" s="217"/>
      <c r="I36" s="213">
        <f t="shared" ref="I36" si="3">SUM(K36:T36)</f>
        <v>1</v>
      </c>
      <c r="J36" s="80" t="s">
        <v>44</v>
      </c>
      <c r="K36" s="70">
        <v>1</v>
      </c>
      <c r="L36" s="70" t="s">
        <v>45</v>
      </c>
      <c r="M36" s="70" t="s">
        <v>45</v>
      </c>
      <c r="N36" s="70" t="s">
        <v>45</v>
      </c>
      <c r="O36" s="70" t="s">
        <v>45</v>
      </c>
      <c r="P36" s="70" t="s">
        <v>45</v>
      </c>
      <c r="Q36" s="70" t="s">
        <v>45</v>
      </c>
      <c r="R36" s="70" t="s">
        <v>45</v>
      </c>
      <c r="S36" s="70" t="s">
        <v>45</v>
      </c>
      <c r="T36" s="71" t="s">
        <v>45</v>
      </c>
    </row>
    <row r="37" spans="1:20" ht="60.75" customHeight="1" thickTop="1" thickBot="1" x14ac:dyDescent="0.4">
      <c r="A37" s="166" t="s">
        <v>113</v>
      </c>
      <c r="B37" s="210" t="s">
        <v>78</v>
      </c>
      <c r="C37" s="205" t="s">
        <v>79</v>
      </c>
      <c r="D37" s="146"/>
      <c r="E37" s="218"/>
      <c r="F37" s="187"/>
      <c r="G37" s="190" t="s">
        <v>103</v>
      </c>
      <c r="H37" s="193">
        <v>16104</v>
      </c>
      <c r="I37" s="196"/>
      <c r="J37" s="72" t="s">
        <v>39</v>
      </c>
      <c r="K37" s="73" t="s">
        <v>80</v>
      </c>
      <c r="L37" s="73" t="s">
        <v>42</v>
      </c>
      <c r="M37" s="73" t="s">
        <v>42</v>
      </c>
      <c r="N37" s="73" t="s">
        <v>42</v>
      </c>
      <c r="O37" s="73" t="s">
        <v>42</v>
      </c>
      <c r="P37" s="73" t="s">
        <v>42</v>
      </c>
      <c r="Q37" s="73" t="s">
        <v>42</v>
      </c>
      <c r="R37" s="73" t="s">
        <v>42</v>
      </c>
      <c r="S37" s="73" t="s">
        <v>42</v>
      </c>
      <c r="T37" s="73" t="s">
        <v>42</v>
      </c>
    </row>
    <row r="38" spans="1:20" ht="60.75" customHeight="1" thickTop="1" thickBot="1" x14ac:dyDescent="0.4">
      <c r="A38" s="167"/>
      <c r="B38" s="203"/>
      <c r="C38" s="206"/>
      <c r="D38" s="147"/>
      <c r="E38" s="219"/>
      <c r="F38" s="188"/>
      <c r="G38" s="191"/>
      <c r="H38" s="194"/>
      <c r="I38" s="197"/>
      <c r="J38" s="72" t="s">
        <v>43</v>
      </c>
      <c r="K38" s="75" t="str">
        <f>HLOOKUP('Contract Year 3 - Detail'!K37,'[1]Labor Categories_W_PRICES'!$B$4:$AJ$18,2,FALSE)</f>
        <v>Network Operations Technician</v>
      </c>
      <c r="L38" s="75" t="e">
        <f>HLOOKUP('Contract Year 3 - Detail'!L37,'[1]Labor Categories_W_PRICES'!$B$4:$AJ$18,2,FALSE)</f>
        <v>#N/A</v>
      </c>
      <c r="M38" s="75" t="e">
        <f>HLOOKUP('Contract Year 3 - Detail'!M37,'[1]Labor Categories_W_PRICES'!$B$4:$AJ$18,2,FALSE)</f>
        <v>#N/A</v>
      </c>
      <c r="N38" s="75" t="e">
        <f>HLOOKUP('Contract Year 3 - Detail'!N37,'[1]Labor Categories_W_PRICES'!$B$4:$AJ$18,2,FALSE)</f>
        <v>#N/A</v>
      </c>
      <c r="O38" s="75" t="e">
        <f>HLOOKUP('Contract Year 3 - Detail'!O37,'[1]Labor Categories_W_PRICES'!$B$4:$AJ$18,2,FALSE)</f>
        <v>#N/A</v>
      </c>
      <c r="P38" s="75" t="e">
        <f>HLOOKUP('Contract Year 3 - Detail'!P37,'[1]Labor Categories_W_PRICES'!$B$4:$AJ$18,2,FALSE)</f>
        <v>#N/A</v>
      </c>
      <c r="Q38" s="75" t="e">
        <f>HLOOKUP('Contract Year 3 - Detail'!Q37,'[1]Labor Categories_W_PRICES'!$B$4:$AJ$18,2,FALSE)</f>
        <v>#N/A</v>
      </c>
      <c r="R38" s="75" t="e">
        <f>HLOOKUP('Contract Year 3 - Detail'!R37,'[1]Labor Categories_W_PRICES'!$B$4:$AJ$18,2,FALSE)</f>
        <v>#N/A</v>
      </c>
      <c r="S38" s="75" t="e">
        <f>HLOOKUP('Contract Year 3 - Detail'!S37,'[1]Labor Categories_W_PRICES'!$B$4:$AJ$18,2,FALSE)</f>
        <v>#N/A</v>
      </c>
      <c r="T38" s="75" t="e">
        <f>HLOOKUP('Contract Year 3 - Detail'!T37,'[1]Labor Categories_W_PRICES'!$B$4:$AJ$18,2,FALSE)</f>
        <v>#N/A</v>
      </c>
    </row>
    <row r="39" spans="1:20" ht="60.75" customHeight="1" thickTop="1" thickBot="1" x14ac:dyDescent="0.4">
      <c r="A39" s="168"/>
      <c r="B39" s="204" t="s">
        <v>33</v>
      </c>
      <c r="C39" s="207"/>
      <c r="D39" s="148"/>
      <c r="E39" s="220"/>
      <c r="F39" s="189"/>
      <c r="G39" s="192"/>
      <c r="H39" s="195"/>
      <c r="I39" s="198"/>
      <c r="J39" s="76" t="s">
        <v>44</v>
      </c>
      <c r="K39" s="73">
        <v>480</v>
      </c>
      <c r="L39" s="77" t="s">
        <v>45</v>
      </c>
      <c r="M39" s="77" t="s">
        <v>45</v>
      </c>
      <c r="N39" s="77" t="s">
        <v>45</v>
      </c>
      <c r="O39" s="77" t="s">
        <v>45</v>
      </c>
      <c r="P39" s="77" t="s">
        <v>45</v>
      </c>
      <c r="Q39" s="77" t="s">
        <v>45</v>
      </c>
      <c r="R39" s="77" t="s">
        <v>45</v>
      </c>
      <c r="S39" s="77" t="s">
        <v>45</v>
      </c>
      <c r="T39" s="77" t="s">
        <v>45</v>
      </c>
    </row>
    <row r="40" spans="1:20" ht="60.75" customHeight="1" thickTop="1" thickBot="1" x14ac:dyDescent="0.4">
      <c r="A40" s="166" t="s">
        <v>114</v>
      </c>
      <c r="B40" s="210" t="s">
        <v>82</v>
      </c>
      <c r="C40" s="205" t="s">
        <v>83</v>
      </c>
      <c r="D40" s="114"/>
      <c r="E40" s="175"/>
      <c r="F40" s="222"/>
      <c r="G40" s="193">
        <v>0</v>
      </c>
      <c r="H40" s="200">
        <v>0</v>
      </c>
      <c r="I40" s="221">
        <f>SUM(K42:T42)</f>
        <v>0</v>
      </c>
      <c r="J40" s="72" t="s">
        <v>39</v>
      </c>
      <c r="K40" s="73" t="s">
        <v>41</v>
      </c>
      <c r="L40" s="73" t="s">
        <v>42</v>
      </c>
      <c r="M40" s="73" t="s">
        <v>42</v>
      </c>
      <c r="N40" s="73" t="s">
        <v>42</v>
      </c>
      <c r="O40" s="73" t="s">
        <v>42</v>
      </c>
      <c r="P40" s="73" t="s">
        <v>42</v>
      </c>
      <c r="Q40" s="73" t="s">
        <v>42</v>
      </c>
      <c r="R40" s="73" t="s">
        <v>42</v>
      </c>
      <c r="S40" s="73" t="s">
        <v>42</v>
      </c>
      <c r="T40" s="73" t="s">
        <v>42</v>
      </c>
    </row>
    <row r="41" spans="1:20" ht="60.75" customHeight="1" thickTop="1" thickBot="1" x14ac:dyDescent="0.4">
      <c r="A41" s="167"/>
      <c r="B41" s="203"/>
      <c r="C41" s="206"/>
      <c r="D41" s="115"/>
      <c r="E41" s="176"/>
      <c r="F41" s="222"/>
      <c r="G41" s="194"/>
      <c r="H41" s="201"/>
      <c r="I41" s="221"/>
      <c r="J41" s="72" t="s">
        <v>43</v>
      </c>
      <c r="K41" s="75" t="str">
        <f>HLOOKUP('Contract Year 3 - Detail'!K40,'[1]Labor Categories_W_PRICES'!$B$4:$AJ$18,2,FALSE)</f>
        <v>Program Manager</v>
      </c>
      <c r="L41" s="75" t="e">
        <f>HLOOKUP('Contract Year 3 - Detail'!L40,'[1]Labor Categories_W_PRICES'!$B$4:$AJ$18,2,FALSE)</f>
        <v>#N/A</v>
      </c>
      <c r="M41" s="75" t="e">
        <f>HLOOKUP('Contract Year 3 - Detail'!M40,'[1]Labor Categories_W_PRICES'!$B$4:$AJ$18,2,FALSE)</f>
        <v>#N/A</v>
      </c>
      <c r="N41" s="75" t="e">
        <f>HLOOKUP('Contract Year 3 - Detail'!N40,'[1]Labor Categories_W_PRICES'!$B$4:$AJ$18,2,FALSE)</f>
        <v>#N/A</v>
      </c>
      <c r="O41" s="75" t="e">
        <f>HLOOKUP('Contract Year 3 - Detail'!O40,'[1]Labor Categories_W_PRICES'!$B$4:$AJ$18,2,FALSE)</f>
        <v>#N/A</v>
      </c>
      <c r="P41" s="75" t="e">
        <f>HLOOKUP('Contract Year 3 - Detail'!P40,'[1]Labor Categories_W_PRICES'!$B$4:$AJ$18,2,FALSE)</f>
        <v>#N/A</v>
      </c>
      <c r="Q41" s="75" t="e">
        <f>HLOOKUP('Contract Year 3 - Detail'!Q40,'[1]Labor Categories_W_PRICES'!$B$4:$AJ$18,2,FALSE)</f>
        <v>#N/A</v>
      </c>
      <c r="R41" s="75" t="e">
        <f>HLOOKUP('Contract Year 3 - Detail'!R40,'[1]Labor Categories_W_PRICES'!$B$4:$AJ$18,2,FALSE)</f>
        <v>#N/A</v>
      </c>
      <c r="S41" s="75" t="e">
        <f>HLOOKUP('Contract Year 3 - Detail'!S40,'[1]Labor Categories_W_PRICES'!$B$4:$AJ$18,2,FALSE)</f>
        <v>#N/A</v>
      </c>
      <c r="T41" s="75" t="e">
        <f>HLOOKUP('Contract Year 3 - Detail'!T40,'[1]Labor Categories_W_PRICES'!$B$4:$AJ$18,2,FALSE)</f>
        <v>#N/A</v>
      </c>
    </row>
    <row r="42" spans="1:20" ht="60.75" customHeight="1" thickTop="1" thickBot="1" x14ac:dyDescent="0.4">
      <c r="A42" s="168"/>
      <c r="B42" s="204"/>
      <c r="C42" s="207" t="s">
        <v>33</v>
      </c>
      <c r="D42" s="116"/>
      <c r="E42" s="177"/>
      <c r="F42" s="223"/>
      <c r="G42" s="195"/>
      <c r="H42" s="202"/>
      <c r="I42" s="221"/>
      <c r="J42" s="76" t="s">
        <v>44</v>
      </c>
      <c r="K42" s="73">
        <v>0</v>
      </c>
      <c r="L42" s="77" t="s">
        <v>45</v>
      </c>
      <c r="M42" s="77" t="s">
        <v>45</v>
      </c>
      <c r="N42" s="77" t="s">
        <v>45</v>
      </c>
      <c r="O42" s="77" t="s">
        <v>45</v>
      </c>
      <c r="P42" s="77" t="s">
        <v>45</v>
      </c>
      <c r="Q42" s="77" t="s">
        <v>45</v>
      </c>
      <c r="R42" s="77" t="s">
        <v>45</v>
      </c>
      <c r="S42" s="77" t="s">
        <v>45</v>
      </c>
      <c r="T42" s="77" t="s">
        <v>45</v>
      </c>
    </row>
    <row r="43" spans="1:20" ht="16" thickBot="1" x14ac:dyDescent="0.4">
      <c r="A43" s="83"/>
      <c r="B43" s="84"/>
      <c r="C43" s="85"/>
      <c r="D43" s="84"/>
      <c r="E43" s="84"/>
      <c r="F43" s="85"/>
      <c r="G43" s="85"/>
      <c r="H43" s="84"/>
      <c r="I43" s="86"/>
      <c r="J43" s="87"/>
      <c r="K43" s="88"/>
      <c r="L43" s="89"/>
      <c r="M43" s="89"/>
      <c r="N43" s="89"/>
      <c r="O43" s="89"/>
      <c r="P43" s="89"/>
      <c r="Q43" s="89"/>
      <c r="R43" s="89"/>
      <c r="S43" s="89"/>
      <c r="T43" s="89"/>
    </row>
    <row r="44" spans="1:20" ht="33" customHeight="1" thickBot="1" x14ac:dyDescent="0.4">
      <c r="A44" s="90" t="s">
        <v>115</v>
      </c>
      <c r="B44" s="91" t="s">
        <v>86</v>
      </c>
      <c r="C44" s="91"/>
      <c r="D44" s="91"/>
      <c r="E44" s="91"/>
      <c r="F44" s="91"/>
      <c r="G44" s="91"/>
      <c r="H44" s="92">
        <f>SUM(H4:H42)</f>
        <v>616425.16</v>
      </c>
      <c r="I44" s="93"/>
      <c r="K44" s="94"/>
      <c r="L44" s="95"/>
      <c r="M44" s="95"/>
      <c r="N44" s="95"/>
      <c r="O44" s="95"/>
      <c r="P44" s="95"/>
      <c r="Q44" s="95"/>
      <c r="R44" s="95"/>
      <c r="S44" s="95"/>
      <c r="T44" s="96"/>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CA55D-38C8-44C3-B6AE-323482D8A0E2}">
  <sheetPr>
    <tabColor rgb="FFFF0000"/>
  </sheetPr>
  <dimension ref="A1:T44"/>
  <sheetViews>
    <sheetView zoomScale="60" zoomScaleNormal="60" workbookViewId="0">
      <selection activeCell="B7" sqref="B7:B9"/>
    </sheetView>
  </sheetViews>
  <sheetFormatPr defaultColWidth="8.84375" defaultRowHeight="15.5" x14ac:dyDescent="0.35"/>
  <cols>
    <col min="1" max="1" width="12.765625" style="60" customWidth="1"/>
    <col min="2" max="2" width="24.84375" style="60" customWidth="1"/>
    <col min="3" max="3" width="53.765625" customWidth="1"/>
    <col min="4" max="4" width="50.765625" customWidth="1"/>
    <col min="5" max="5" width="13.84375" style="60" customWidth="1"/>
    <col min="6" max="6" width="11.84375" style="60" customWidth="1"/>
    <col min="7" max="7" width="17" style="60" customWidth="1"/>
    <col min="8" max="8" width="19.765625" style="60" customWidth="1"/>
    <col min="9" max="9" width="14.3046875" customWidth="1"/>
    <col min="10" max="10" width="13.84375" customWidth="1"/>
    <col min="11" max="20" width="20.3046875" customWidth="1"/>
  </cols>
  <sheetData>
    <row r="1" spans="1:20" ht="27.65" customHeight="1" thickBot="1" x14ac:dyDescent="0.4">
      <c r="A1" s="158" t="s">
        <v>21</v>
      </c>
      <c r="B1" s="165"/>
      <c r="C1" s="165"/>
      <c r="D1" s="165"/>
      <c r="E1" s="165"/>
      <c r="F1" s="165"/>
      <c r="G1" s="165"/>
      <c r="H1" s="165"/>
      <c r="I1" s="6"/>
      <c r="J1" s="7"/>
      <c r="K1" s="7" t="s">
        <v>4</v>
      </c>
      <c r="L1" s="7"/>
      <c r="M1" s="7"/>
      <c r="N1" s="7"/>
      <c r="O1" s="7"/>
      <c r="P1" s="7"/>
      <c r="Q1" s="7"/>
      <c r="R1" s="7"/>
      <c r="S1" s="7"/>
      <c r="T1" s="8"/>
    </row>
    <row r="2" spans="1:20" ht="15.75" customHeight="1" x14ac:dyDescent="0.35">
      <c r="A2" s="160" t="s">
        <v>5</v>
      </c>
      <c r="B2" s="160" t="s">
        <v>6</v>
      </c>
      <c r="C2" s="162" t="s">
        <v>22</v>
      </c>
      <c r="D2" s="61"/>
      <c r="E2" s="160" t="s">
        <v>23</v>
      </c>
      <c r="F2" s="160" t="s">
        <v>24</v>
      </c>
      <c r="G2" s="160" t="s">
        <v>25</v>
      </c>
      <c r="H2" s="160" t="str">
        <f>CONCATENATE("Total Service or Product Price (Contract Year ",RIGHT(A4,LEN(A4)-FIND("-",A4)),")")</f>
        <v>Total Service or Product Price (Contract Year 4)</v>
      </c>
      <c r="I2" s="153" t="s">
        <v>26</v>
      </c>
      <c r="J2" s="153" t="s">
        <v>27</v>
      </c>
      <c r="K2" s="63"/>
      <c r="L2" s="9"/>
      <c r="M2" s="9"/>
      <c r="N2" s="9"/>
      <c r="O2" s="9"/>
      <c r="P2" s="9"/>
      <c r="Q2" s="9"/>
      <c r="R2" s="9"/>
      <c r="S2" s="9"/>
      <c r="T2" s="10"/>
    </row>
    <row r="3" spans="1:20" ht="60.75" customHeight="1" thickBot="1" x14ac:dyDescent="0.4">
      <c r="A3" s="161"/>
      <c r="B3" s="161"/>
      <c r="C3" s="163"/>
      <c r="D3" s="62" t="s">
        <v>28</v>
      </c>
      <c r="E3" s="161" t="s">
        <v>23</v>
      </c>
      <c r="F3" s="161"/>
      <c r="G3" s="164"/>
      <c r="H3" s="161"/>
      <c r="I3" s="153"/>
      <c r="J3" s="153"/>
      <c r="K3" s="64" t="s">
        <v>29</v>
      </c>
      <c r="L3" s="65"/>
      <c r="M3" s="65"/>
      <c r="N3" s="65"/>
      <c r="O3" s="65"/>
      <c r="P3" s="65"/>
      <c r="Q3" s="65"/>
      <c r="R3" s="65"/>
      <c r="S3" s="65"/>
      <c r="T3" s="66"/>
    </row>
    <row r="4" spans="1:20" ht="60.75" customHeight="1" thickTop="1" thickBot="1" x14ac:dyDescent="0.4">
      <c r="A4" s="166" t="s">
        <v>130</v>
      </c>
      <c r="B4" s="166" t="s">
        <v>31</v>
      </c>
      <c r="C4" s="169" t="s">
        <v>32</v>
      </c>
      <c r="D4" s="172"/>
      <c r="E4" s="175"/>
      <c r="F4" s="178"/>
      <c r="G4" s="181">
        <v>0</v>
      </c>
      <c r="H4" s="183">
        <f>F4*G4</f>
        <v>0</v>
      </c>
      <c r="I4" s="186">
        <v>0</v>
      </c>
      <c r="J4" s="67"/>
      <c r="K4" s="67"/>
      <c r="L4" s="67"/>
      <c r="M4" s="67"/>
      <c r="N4" s="67"/>
      <c r="O4" s="67"/>
      <c r="P4" s="67"/>
      <c r="Q4" s="67"/>
      <c r="R4" s="67"/>
      <c r="S4" s="67"/>
      <c r="T4" s="68"/>
    </row>
    <row r="5" spans="1:20" ht="60.75" customHeight="1" thickTop="1" thickBot="1" x14ac:dyDescent="0.4">
      <c r="A5" s="167"/>
      <c r="B5" s="167"/>
      <c r="C5" s="170"/>
      <c r="D5" s="173"/>
      <c r="E5" s="176"/>
      <c r="F5" s="179"/>
      <c r="G5" s="182"/>
      <c r="H5" s="184"/>
      <c r="I5" s="186"/>
      <c r="J5" s="67"/>
      <c r="K5" s="67"/>
      <c r="L5" s="67"/>
      <c r="M5" s="67"/>
      <c r="N5" s="67"/>
      <c r="O5" s="67"/>
      <c r="P5" s="67"/>
      <c r="Q5" s="67"/>
      <c r="R5" s="67"/>
      <c r="S5" s="67"/>
      <c r="T5" s="69"/>
    </row>
    <row r="6" spans="1:20" ht="60.75" customHeight="1" thickTop="1" thickBot="1" x14ac:dyDescent="0.4">
      <c r="A6" s="168"/>
      <c r="B6" s="168"/>
      <c r="C6" s="171"/>
      <c r="D6" s="174"/>
      <c r="E6" s="177"/>
      <c r="F6" s="180"/>
      <c r="G6" s="182"/>
      <c r="H6" s="185"/>
      <c r="I6" s="186">
        <f t="shared" ref="I6" si="0">SUM(K6:T6)</f>
        <v>0</v>
      </c>
      <c r="J6" s="67"/>
      <c r="K6" s="70"/>
      <c r="L6" s="70"/>
      <c r="M6" s="70"/>
      <c r="N6" s="70"/>
      <c r="O6" s="70"/>
      <c r="P6" s="70"/>
      <c r="Q6" s="70"/>
      <c r="R6" s="70"/>
      <c r="S6" s="70"/>
      <c r="T6" s="71"/>
    </row>
    <row r="7" spans="1:20" ht="60.75" customHeight="1" thickTop="1" thickBot="1" x14ac:dyDescent="0.4">
      <c r="A7" s="166" t="s">
        <v>129</v>
      </c>
      <c r="B7" s="166" t="s">
        <v>36</v>
      </c>
      <c r="C7" s="169" t="s">
        <v>37</v>
      </c>
      <c r="D7" s="146"/>
      <c r="E7" s="175"/>
      <c r="F7" s="187"/>
      <c r="G7" s="190" t="s">
        <v>103</v>
      </c>
      <c r="H7" s="193">
        <v>12760</v>
      </c>
      <c r="I7" s="196"/>
      <c r="J7" s="72" t="s">
        <v>39</v>
      </c>
      <c r="K7" s="74" t="s">
        <v>40</v>
      </c>
      <c r="L7" s="74" t="s">
        <v>42</v>
      </c>
      <c r="M7" s="74" t="s">
        <v>42</v>
      </c>
      <c r="N7" s="74" t="s">
        <v>42</v>
      </c>
      <c r="O7" s="74" t="s">
        <v>42</v>
      </c>
      <c r="P7" s="74" t="s">
        <v>42</v>
      </c>
      <c r="Q7" s="74" t="s">
        <v>42</v>
      </c>
      <c r="R7" s="74" t="s">
        <v>42</v>
      </c>
      <c r="S7" s="74" t="s">
        <v>42</v>
      </c>
      <c r="T7" s="74" t="s">
        <v>42</v>
      </c>
    </row>
    <row r="8" spans="1:20" ht="60.75" customHeight="1" thickTop="1" thickBot="1" x14ac:dyDescent="0.4">
      <c r="A8" s="167"/>
      <c r="B8" s="167"/>
      <c r="C8" s="170"/>
      <c r="D8" s="147"/>
      <c r="E8" s="176"/>
      <c r="F8" s="188"/>
      <c r="G8" s="191"/>
      <c r="H8" s="194"/>
      <c r="I8" s="197"/>
      <c r="J8" s="72" t="s">
        <v>43</v>
      </c>
      <c r="K8" s="75" t="str">
        <f>HLOOKUP('Contract Year 4 - Detail'!K7,'[1]Labor Categories_W_PRICES'!$B$4:$AJ$18,2,FALSE)</f>
        <v>System/Network Engineer</v>
      </c>
      <c r="L8" s="75" t="e">
        <f>HLOOKUP('Contract Year 4 - Detail'!L7,'[1]Labor Categories_W_PRICES'!$B$4:$AJ$18,2,FALSE)</f>
        <v>#N/A</v>
      </c>
      <c r="M8" s="75" t="e">
        <f>HLOOKUP('Contract Year 4 - Detail'!M7,'[1]Labor Categories_W_PRICES'!$B$4:$AJ$18,2,FALSE)</f>
        <v>#N/A</v>
      </c>
      <c r="N8" s="75" t="e">
        <f>HLOOKUP('Contract Year 4 - Detail'!N7,'[1]Labor Categories_W_PRICES'!$B$4:$AJ$18,2,FALSE)</f>
        <v>#N/A</v>
      </c>
      <c r="O8" s="75" t="e">
        <f>HLOOKUP('Contract Year 4 - Detail'!O7,'[1]Labor Categories_W_PRICES'!$B$4:$AJ$18,2,FALSE)</f>
        <v>#N/A</v>
      </c>
      <c r="P8" s="75" t="e">
        <f>HLOOKUP('Contract Year 4 - Detail'!P7,'[1]Labor Categories_W_PRICES'!$B$4:$AJ$18,2,FALSE)</f>
        <v>#N/A</v>
      </c>
      <c r="Q8" s="75" t="e">
        <f>HLOOKUP('Contract Year 4 - Detail'!Q7,'[1]Labor Categories_W_PRICES'!$B$4:$AJ$18,2,FALSE)</f>
        <v>#N/A</v>
      </c>
      <c r="R8" s="75" t="e">
        <f>HLOOKUP('Contract Year 4 - Detail'!R7,'[1]Labor Categories_W_PRICES'!$B$4:$AJ$18,2,FALSE)</f>
        <v>#N/A</v>
      </c>
      <c r="S8" s="75" t="e">
        <f>HLOOKUP('Contract Year 4 - Detail'!S7,'[1]Labor Categories_W_PRICES'!$B$4:$AJ$18,2,FALSE)</f>
        <v>#N/A</v>
      </c>
      <c r="T8" s="75" t="e">
        <f>HLOOKUP('Contract Year 4 - Detail'!T7,'[1]Labor Categories_W_PRICES'!$B$4:$AJ$18,2,FALSE)</f>
        <v>#N/A</v>
      </c>
    </row>
    <row r="9" spans="1:20" ht="60.75" customHeight="1" thickTop="1" thickBot="1" x14ac:dyDescent="0.4">
      <c r="A9" s="168"/>
      <c r="B9" s="168"/>
      <c r="C9" s="171"/>
      <c r="D9" s="148"/>
      <c r="E9" s="177"/>
      <c r="F9" s="189"/>
      <c r="G9" s="192"/>
      <c r="H9" s="195"/>
      <c r="I9" s="198"/>
      <c r="J9" s="76" t="s">
        <v>44</v>
      </c>
      <c r="K9" s="74">
        <v>160</v>
      </c>
      <c r="L9" s="77" t="s">
        <v>45</v>
      </c>
      <c r="M9" s="77" t="s">
        <v>45</v>
      </c>
      <c r="N9" s="77" t="s">
        <v>45</v>
      </c>
      <c r="O9" s="77" t="s">
        <v>45</v>
      </c>
      <c r="P9" s="77" t="s">
        <v>45</v>
      </c>
      <c r="Q9" s="77" t="s">
        <v>45</v>
      </c>
      <c r="R9" s="77" t="s">
        <v>45</v>
      </c>
      <c r="S9" s="77" t="s">
        <v>45</v>
      </c>
      <c r="T9" s="77" t="s">
        <v>45</v>
      </c>
    </row>
    <row r="10" spans="1:20" ht="60.75" customHeight="1" thickTop="1" thickBot="1" x14ac:dyDescent="0.4">
      <c r="A10" s="167" t="s">
        <v>118</v>
      </c>
      <c r="B10" s="166" t="s">
        <v>47</v>
      </c>
      <c r="C10" s="205" t="s">
        <v>48</v>
      </c>
      <c r="D10" s="134"/>
      <c r="E10" s="176"/>
      <c r="F10" s="203"/>
      <c r="G10" s="195"/>
      <c r="H10" s="200">
        <v>59395.24</v>
      </c>
      <c r="I10" s="196"/>
      <c r="J10" s="72" t="s">
        <v>39</v>
      </c>
      <c r="K10" s="74" t="s">
        <v>41</v>
      </c>
      <c r="L10" s="74" t="s">
        <v>42</v>
      </c>
      <c r="M10" s="74" t="s">
        <v>42</v>
      </c>
      <c r="N10" s="74" t="s">
        <v>42</v>
      </c>
      <c r="O10" s="74" t="s">
        <v>42</v>
      </c>
      <c r="P10" s="74" t="s">
        <v>42</v>
      </c>
      <c r="Q10" s="74" t="s">
        <v>42</v>
      </c>
      <c r="R10" s="74" t="s">
        <v>42</v>
      </c>
      <c r="S10" s="74" t="s">
        <v>42</v>
      </c>
      <c r="T10" s="74" t="s">
        <v>42</v>
      </c>
    </row>
    <row r="11" spans="1:20" ht="60.75" customHeight="1" thickTop="1" thickBot="1" x14ac:dyDescent="0.4">
      <c r="A11" s="167"/>
      <c r="B11" s="167"/>
      <c r="C11" s="206"/>
      <c r="D11" s="135"/>
      <c r="E11" s="176"/>
      <c r="F11" s="203"/>
      <c r="G11" s="199"/>
      <c r="H11" s="201"/>
      <c r="I11" s="197"/>
      <c r="J11" s="72" t="s">
        <v>43</v>
      </c>
      <c r="K11" s="75" t="str">
        <f>HLOOKUP('Contract Year 4 - Detail'!K10,'[1]Labor Categories_W_PRICES'!$B$4:$AJ$18,2,FALSE)</f>
        <v>Program Manager</v>
      </c>
      <c r="L11" s="75" t="e">
        <f>HLOOKUP('Contract Year 4 - Detail'!L10,'[1]Labor Categories_W_PRICES'!$B$4:$AJ$18,2,FALSE)</f>
        <v>#N/A</v>
      </c>
      <c r="M11" s="75" t="e">
        <f>HLOOKUP('Contract Year 4 - Detail'!M10,'[1]Labor Categories_W_PRICES'!$B$4:$AJ$18,2,FALSE)</f>
        <v>#N/A</v>
      </c>
      <c r="N11" s="75" t="e">
        <f>HLOOKUP('Contract Year 4 - Detail'!N10,'[1]Labor Categories_W_PRICES'!$B$4:$AJ$18,2,FALSE)</f>
        <v>#N/A</v>
      </c>
      <c r="O11" s="75" t="e">
        <f>HLOOKUP('Contract Year 4 - Detail'!O10,'[1]Labor Categories_W_PRICES'!$B$4:$AJ$18,2,FALSE)</f>
        <v>#N/A</v>
      </c>
      <c r="P11" s="75" t="e">
        <f>HLOOKUP('Contract Year 4 - Detail'!P10,'[1]Labor Categories_W_PRICES'!$B$4:$AJ$18,2,FALSE)</f>
        <v>#N/A</v>
      </c>
      <c r="Q11" s="75" t="e">
        <f>HLOOKUP('Contract Year 4 - Detail'!Q10,'[1]Labor Categories_W_PRICES'!$B$4:$AJ$18,2,FALSE)</f>
        <v>#N/A</v>
      </c>
      <c r="R11" s="75" t="e">
        <f>HLOOKUP('Contract Year 4 - Detail'!R10,'[1]Labor Categories_W_PRICES'!$B$4:$AJ$18,2,FALSE)</f>
        <v>#N/A</v>
      </c>
      <c r="S11" s="75" t="e">
        <f>HLOOKUP('Contract Year 4 - Detail'!S10,'[1]Labor Categories_W_PRICES'!$B$4:$AJ$18,2,FALSE)</f>
        <v>#N/A</v>
      </c>
      <c r="T11" s="75" t="e">
        <f>HLOOKUP('Contract Year 4 - Detail'!T10,'[1]Labor Categories_W_PRICES'!$B$4:$AJ$18,2,FALSE)</f>
        <v>#N/A</v>
      </c>
    </row>
    <row r="12" spans="1:20" ht="60.75" customHeight="1" thickTop="1" thickBot="1" x14ac:dyDescent="0.4">
      <c r="A12" s="168"/>
      <c r="B12" s="168"/>
      <c r="C12" s="207"/>
      <c r="D12" s="136"/>
      <c r="E12" s="177"/>
      <c r="F12" s="204"/>
      <c r="G12" s="199"/>
      <c r="H12" s="202"/>
      <c r="I12" s="198"/>
      <c r="J12" s="76" t="s">
        <v>44</v>
      </c>
      <c r="K12" s="74">
        <v>0</v>
      </c>
      <c r="L12" s="77" t="s">
        <v>45</v>
      </c>
      <c r="M12" s="77" t="s">
        <v>45</v>
      </c>
      <c r="N12" s="77" t="s">
        <v>45</v>
      </c>
      <c r="O12" s="77" t="s">
        <v>45</v>
      </c>
      <c r="P12" s="77" t="s">
        <v>45</v>
      </c>
      <c r="Q12" s="77" t="s">
        <v>45</v>
      </c>
      <c r="R12" s="77" t="s">
        <v>45</v>
      </c>
      <c r="S12" s="77" t="s">
        <v>45</v>
      </c>
      <c r="T12" s="77" t="s">
        <v>45</v>
      </c>
    </row>
    <row r="13" spans="1:20" ht="60.75" customHeight="1" thickTop="1" thickBot="1" x14ac:dyDescent="0.4">
      <c r="A13" s="167" t="s">
        <v>119</v>
      </c>
      <c r="B13" s="203" t="s">
        <v>50</v>
      </c>
      <c r="C13" s="205" t="s">
        <v>51</v>
      </c>
      <c r="D13" s="146"/>
      <c r="E13" s="176"/>
      <c r="F13" s="203"/>
      <c r="G13" s="208"/>
      <c r="H13" s="209">
        <v>31900.799999999999</v>
      </c>
      <c r="I13" s="196"/>
      <c r="J13" s="78" t="s">
        <v>39</v>
      </c>
      <c r="K13" s="79" t="s">
        <v>41</v>
      </c>
      <c r="L13" s="79" t="s">
        <v>42</v>
      </c>
      <c r="M13" s="79" t="s">
        <v>42</v>
      </c>
      <c r="N13" s="79" t="s">
        <v>42</v>
      </c>
      <c r="O13" s="79" t="s">
        <v>42</v>
      </c>
      <c r="P13" s="79" t="s">
        <v>42</v>
      </c>
      <c r="Q13" s="79" t="s">
        <v>42</v>
      </c>
      <c r="R13" s="79" t="s">
        <v>42</v>
      </c>
      <c r="S13" s="79" t="s">
        <v>42</v>
      </c>
      <c r="T13" s="79" t="s">
        <v>42</v>
      </c>
    </row>
    <row r="14" spans="1:20" ht="60.75" customHeight="1" thickTop="1" thickBot="1" x14ac:dyDescent="0.4">
      <c r="A14" s="167"/>
      <c r="B14" s="203"/>
      <c r="C14" s="206"/>
      <c r="D14" s="147"/>
      <c r="E14" s="176"/>
      <c r="F14" s="203"/>
      <c r="G14" s="199"/>
      <c r="H14" s="201"/>
      <c r="I14" s="197"/>
      <c r="J14" s="72" t="s">
        <v>43</v>
      </c>
      <c r="K14" s="75" t="str">
        <f>HLOOKUP('Contract Year 4 - Detail'!K13,'[1]Labor Categories_W_PRICES'!$B$4:$AJ$18,2,FALSE)</f>
        <v>Program Manager</v>
      </c>
      <c r="L14" s="75" t="e">
        <f>HLOOKUP('Contract Year 4 - Detail'!L13,'[1]Labor Categories_W_PRICES'!$B$4:$AJ$18,2,FALSE)</f>
        <v>#N/A</v>
      </c>
      <c r="M14" s="75" t="e">
        <f>HLOOKUP('Contract Year 4 - Detail'!M13,'[1]Labor Categories_W_PRICES'!$B$4:$AJ$18,2,FALSE)</f>
        <v>#N/A</v>
      </c>
      <c r="N14" s="75" t="e">
        <f>HLOOKUP('Contract Year 4 - Detail'!N13,'[1]Labor Categories_W_PRICES'!$B$4:$AJ$18,2,FALSE)</f>
        <v>#N/A</v>
      </c>
      <c r="O14" s="75" t="e">
        <f>HLOOKUP('Contract Year 4 - Detail'!O13,'[1]Labor Categories_W_PRICES'!$B$4:$AJ$18,2,FALSE)</f>
        <v>#N/A</v>
      </c>
      <c r="P14" s="75" t="e">
        <f>HLOOKUP('Contract Year 4 - Detail'!P13,'[1]Labor Categories_W_PRICES'!$B$4:$AJ$18,2,FALSE)</f>
        <v>#N/A</v>
      </c>
      <c r="Q14" s="75" t="e">
        <f>HLOOKUP('Contract Year 4 - Detail'!Q13,'[1]Labor Categories_W_PRICES'!$B$4:$AJ$18,2,FALSE)</f>
        <v>#N/A</v>
      </c>
      <c r="R14" s="75" t="e">
        <f>HLOOKUP('Contract Year 4 - Detail'!R13,'[1]Labor Categories_W_PRICES'!$B$4:$AJ$18,2,FALSE)</f>
        <v>#N/A</v>
      </c>
      <c r="S14" s="75" t="e">
        <f>HLOOKUP('Contract Year 4 - Detail'!S13,'[1]Labor Categories_W_PRICES'!$B$4:$AJ$18,2,FALSE)</f>
        <v>#N/A</v>
      </c>
      <c r="T14" s="75" t="e">
        <f>HLOOKUP('Contract Year 4 - Detail'!T13,'[1]Labor Categories_W_PRICES'!$B$4:$AJ$18,2,FALSE)</f>
        <v>#N/A</v>
      </c>
    </row>
    <row r="15" spans="1:20" ht="60.75" customHeight="1" thickTop="1" thickBot="1" x14ac:dyDescent="0.4">
      <c r="A15" s="168"/>
      <c r="B15" s="204"/>
      <c r="C15" s="207" t="s">
        <v>33</v>
      </c>
      <c r="D15" s="148"/>
      <c r="E15" s="177"/>
      <c r="F15" s="204"/>
      <c r="G15" s="199"/>
      <c r="H15" s="202"/>
      <c r="I15" s="198"/>
      <c r="J15" s="72" t="s">
        <v>44</v>
      </c>
      <c r="K15" s="74">
        <v>480</v>
      </c>
      <c r="L15" s="77" t="s">
        <v>45</v>
      </c>
      <c r="M15" s="77" t="s">
        <v>45</v>
      </c>
      <c r="N15" s="77" t="s">
        <v>45</v>
      </c>
      <c r="O15" s="77" t="s">
        <v>45</v>
      </c>
      <c r="P15" s="77" t="s">
        <v>45</v>
      </c>
      <c r="Q15" s="77" t="s">
        <v>45</v>
      </c>
      <c r="R15" s="77" t="s">
        <v>45</v>
      </c>
      <c r="S15" s="77" t="s">
        <v>45</v>
      </c>
      <c r="T15" s="77" t="s">
        <v>45</v>
      </c>
    </row>
    <row r="16" spans="1:20" ht="60.75" customHeight="1" thickTop="1" thickBot="1" x14ac:dyDescent="0.4">
      <c r="A16" s="166" t="s">
        <v>120</v>
      </c>
      <c r="B16" s="210" t="s">
        <v>53</v>
      </c>
      <c r="C16" s="205" t="s">
        <v>54</v>
      </c>
      <c r="D16" s="134"/>
      <c r="E16" s="175"/>
      <c r="F16" s="210"/>
      <c r="G16" s="208"/>
      <c r="H16" s="209">
        <v>414201.59999999998</v>
      </c>
      <c r="I16" s="196"/>
      <c r="J16" s="72" t="s">
        <v>39</v>
      </c>
      <c r="K16" s="74" t="s">
        <v>41</v>
      </c>
      <c r="L16" s="74" t="s">
        <v>42</v>
      </c>
      <c r="M16" s="74" t="s">
        <v>42</v>
      </c>
      <c r="N16" s="74" t="s">
        <v>42</v>
      </c>
      <c r="O16" s="74" t="s">
        <v>42</v>
      </c>
      <c r="P16" s="74" t="s">
        <v>42</v>
      </c>
      <c r="Q16" s="74" t="s">
        <v>42</v>
      </c>
      <c r="R16" s="74" t="s">
        <v>42</v>
      </c>
      <c r="S16" s="74" t="s">
        <v>42</v>
      </c>
      <c r="T16" s="74" t="s">
        <v>42</v>
      </c>
    </row>
    <row r="17" spans="1:20" ht="60.75" customHeight="1" thickTop="1" thickBot="1" x14ac:dyDescent="0.4">
      <c r="A17" s="167"/>
      <c r="B17" s="203"/>
      <c r="C17" s="206"/>
      <c r="D17" s="135"/>
      <c r="E17" s="176"/>
      <c r="F17" s="203"/>
      <c r="G17" s="199"/>
      <c r="H17" s="201"/>
      <c r="I17" s="197"/>
      <c r="J17" s="72" t="s">
        <v>43</v>
      </c>
      <c r="K17" s="75" t="str">
        <f>HLOOKUP('Contract Year 4 - Detail'!K16,'[1]Labor Categories_W_PRICES'!$B$4:$AJ$18,2,FALSE)</f>
        <v>Program Manager</v>
      </c>
      <c r="L17" s="75" t="e">
        <f>HLOOKUP('Contract Year 4 - Detail'!L16,'[1]Labor Categories_W_PRICES'!$B$4:$AJ$18,2,FALSE)</f>
        <v>#N/A</v>
      </c>
      <c r="M17" s="75" t="e">
        <f>HLOOKUP('Contract Year 4 - Detail'!M16,'[1]Labor Categories_W_PRICES'!$B$4:$AJ$18,2,FALSE)</f>
        <v>#N/A</v>
      </c>
      <c r="N17" s="75" t="e">
        <f>HLOOKUP('Contract Year 4 - Detail'!N16,'[1]Labor Categories_W_PRICES'!$B$4:$AJ$18,2,FALSE)</f>
        <v>#N/A</v>
      </c>
      <c r="O17" s="75" t="e">
        <f>HLOOKUP('Contract Year 4 - Detail'!O16,'[1]Labor Categories_W_PRICES'!$B$4:$AJ$18,2,FALSE)</f>
        <v>#N/A</v>
      </c>
      <c r="P17" s="75" t="e">
        <f>HLOOKUP('Contract Year 4 - Detail'!P16,'[1]Labor Categories_W_PRICES'!$B$4:$AJ$18,2,FALSE)</f>
        <v>#N/A</v>
      </c>
      <c r="Q17" s="75" t="e">
        <f>HLOOKUP('Contract Year 4 - Detail'!Q16,'[1]Labor Categories_W_PRICES'!$B$4:$AJ$18,2,FALSE)</f>
        <v>#N/A</v>
      </c>
      <c r="R17" s="75" t="e">
        <f>HLOOKUP('Contract Year 4 - Detail'!R16,'[1]Labor Categories_W_PRICES'!$B$4:$AJ$18,2,FALSE)</f>
        <v>#N/A</v>
      </c>
      <c r="S17" s="75" t="e">
        <f>HLOOKUP('Contract Year 4 - Detail'!S16,'[1]Labor Categories_W_PRICES'!$B$4:$AJ$18,2,FALSE)</f>
        <v>#N/A</v>
      </c>
      <c r="T17" s="75" t="e">
        <f>HLOOKUP('Contract Year 4 - Detail'!T16,'[1]Labor Categories_W_PRICES'!$B$4:$AJ$18,2,FALSE)</f>
        <v>#N/A</v>
      </c>
    </row>
    <row r="18" spans="1:20" ht="60.75" customHeight="1" thickTop="1" thickBot="1" x14ac:dyDescent="0.4">
      <c r="A18" s="168"/>
      <c r="B18" s="204"/>
      <c r="C18" s="207"/>
      <c r="D18" s="136"/>
      <c r="E18" s="177"/>
      <c r="F18" s="204"/>
      <c r="G18" s="199"/>
      <c r="H18" s="202"/>
      <c r="I18" s="198"/>
      <c r="J18" s="76" t="s">
        <v>44</v>
      </c>
      <c r="K18" s="74">
        <v>0</v>
      </c>
      <c r="L18" s="77" t="s">
        <v>45</v>
      </c>
      <c r="M18" s="77" t="s">
        <v>45</v>
      </c>
      <c r="N18" s="77" t="s">
        <v>45</v>
      </c>
      <c r="O18" s="77" t="s">
        <v>45</v>
      </c>
      <c r="P18" s="77" t="s">
        <v>45</v>
      </c>
      <c r="Q18" s="77" t="s">
        <v>45</v>
      </c>
      <c r="R18" s="77" t="s">
        <v>45</v>
      </c>
      <c r="S18" s="77" t="s">
        <v>45</v>
      </c>
      <c r="T18" s="77" t="s">
        <v>45</v>
      </c>
    </row>
    <row r="19" spans="1:20" ht="60.75" customHeight="1" thickTop="1" thickBot="1" x14ac:dyDescent="0.4">
      <c r="A19" s="166" t="s">
        <v>121</v>
      </c>
      <c r="B19" s="210" t="s">
        <v>57</v>
      </c>
      <c r="C19" s="205" t="s">
        <v>58</v>
      </c>
      <c r="D19" s="146"/>
      <c r="E19" s="175"/>
      <c r="F19" s="210"/>
      <c r="G19" s="208"/>
      <c r="H19" s="209">
        <v>74337.240000000005</v>
      </c>
      <c r="I19" s="196"/>
      <c r="J19" s="72" t="s">
        <v>39</v>
      </c>
      <c r="K19" s="74" t="s">
        <v>41</v>
      </c>
      <c r="L19" s="74" t="s">
        <v>42</v>
      </c>
      <c r="M19" s="74" t="s">
        <v>42</v>
      </c>
      <c r="N19" s="74" t="s">
        <v>42</v>
      </c>
      <c r="O19" s="74" t="s">
        <v>42</v>
      </c>
      <c r="P19" s="74" t="s">
        <v>42</v>
      </c>
      <c r="Q19" s="74" t="s">
        <v>42</v>
      </c>
      <c r="R19" s="74" t="s">
        <v>42</v>
      </c>
      <c r="S19" s="74" t="s">
        <v>42</v>
      </c>
      <c r="T19" s="74" t="s">
        <v>42</v>
      </c>
    </row>
    <row r="20" spans="1:20" ht="60.75" customHeight="1" thickTop="1" thickBot="1" x14ac:dyDescent="0.4">
      <c r="A20" s="167"/>
      <c r="B20" s="203"/>
      <c r="C20" s="206"/>
      <c r="D20" s="147"/>
      <c r="E20" s="176"/>
      <c r="F20" s="203"/>
      <c r="G20" s="199"/>
      <c r="H20" s="201"/>
      <c r="I20" s="197"/>
      <c r="J20" s="72" t="s">
        <v>43</v>
      </c>
      <c r="K20" s="75" t="str">
        <f>HLOOKUP('Contract Year 4 - Detail'!K19,'[1]Labor Categories_W_PRICES'!$B$4:$AJ$18,2,FALSE)</f>
        <v>Program Manager</v>
      </c>
      <c r="L20" s="75" t="e">
        <f>HLOOKUP('Contract Year 4 - Detail'!L19,'[1]Labor Categories_W_PRICES'!$B$4:$AJ$18,2,FALSE)</f>
        <v>#N/A</v>
      </c>
      <c r="M20" s="75" t="e">
        <f>HLOOKUP('Contract Year 4 - Detail'!M19,'[1]Labor Categories_W_PRICES'!$B$4:$AJ$18,2,FALSE)</f>
        <v>#N/A</v>
      </c>
      <c r="N20" s="75" t="e">
        <f>HLOOKUP('Contract Year 4 - Detail'!N19,'[1]Labor Categories_W_PRICES'!$B$4:$AJ$18,2,FALSE)</f>
        <v>#N/A</v>
      </c>
      <c r="O20" s="75" t="e">
        <f>HLOOKUP('Contract Year 4 - Detail'!O19,'[1]Labor Categories_W_PRICES'!$B$4:$AJ$18,2,FALSE)</f>
        <v>#N/A</v>
      </c>
      <c r="P20" s="75" t="e">
        <f>HLOOKUP('Contract Year 4 - Detail'!P19,'[1]Labor Categories_W_PRICES'!$B$4:$AJ$18,2,FALSE)</f>
        <v>#N/A</v>
      </c>
      <c r="Q20" s="75" t="e">
        <f>HLOOKUP('Contract Year 4 - Detail'!Q19,'[1]Labor Categories_W_PRICES'!$B$4:$AJ$18,2,FALSE)</f>
        <v>#N/A</v>
      </c>
      <c r="R20" s="75" t="e">
        <f>HLOOKUP('Contract Year 4 - Detail'!R19,'[1]Labor Categories_W_PRICES'!$B$4:$AJ$18,2,FALSE)</f>
        <v>#N/A</v>
      </c>
      <c r="S20" s="75" t="e">
        <f>HLOOKUP('Contract Year 4 - Detail'!S19,'[1]Labor Categories_W_PRICES'!$B$4:$AJ$18,2,FALSE)</f>
        <v>#N/A</v>
      </c>
      <c r="T20" s="75" t="e">
        <f>HLOOKUP('Contract Year 4 - Detail'!T19,'[1]Labor Categories_W_PRICES'!$B$4:$AJ$18,2,FALSE)</f>
        <v>#N/A</v>
      </c>
    </row>
    <row r="21" spans="1:20" ht="60.75" customHeight="1" thickTop="1" thickBot="1" x14ac:dyDescent="0.4">
      <c r="A21" s="168"/>
      <c r="B21" s="204"/>
      <c r="C21" s="207"/>
      <c r="D21" s="148"/>
      <c r="E21" s="177"/>
      <c r="F21" s="204"/>
      <c r="G21" s="199"/>
      <c r="H21" s="202"/>
      <c r="I21" s="198"/>
      <c r="J21" s="76" t="s">
        <v>44</v>
      </c>
      <c r="K21" s="74">
        <v>0</v>
      </c>
      <c r="L21" s="77" t="s">
        <v>45</v>
      </c>
      <c r="M21" s="77" t="s">
        <v>45</v>
      </c>
      <c r="N21" s="77" t="s">
        <v>45</v>
      </c>
      <c r="O21" s="77" t="s">
        <v>45</v>
      </c>
      <c r="P21" s="77" t="s">
        <v>45</v>
      </c>
      <c r="Q21" s="77" t="s">
        <v>45</v>
      </c>
      <c r="R21" s="77" t="s">
        <v>45</v>
      </c>
      <c r="S21" s="77" t="s">
        <v>45</v>
      </c>
      <c r="T21" s="77" t="s">
        <v>45</v>
      </c>
    </row>
    <row r="22" spans="1:20" ht="60.75" customHeight="1" thickTop="1" thickBot="1" x14ac:dyDescent="0.4">
      <c r="A22" s="166" t="s">
        <v>122</v>
      </c>
      <c r="B22" s="210" t="s">
        <v>60</v>
      </c>
      <c r="C22" s="205" t="s">
        <v>61</v>
      </c>
      <c r="D22" s="134"/>
      <c r="E22" s="175"/>
      <c r="F22" s="210"/>
      <c r="G22" s="208"/>
      <c r="H22" s="209">
        <v>6480</v>
      </c>
      <c r="I22" s="196"/>
      <c r="J22" s="72" t="s">
        <v>39</v>
      </c>
      <c r="K22" s="74" t="s">
        <v>41</v>
      </c>
      <c r="L22" s="74" t="s">
        <v>42</v>
      </c>
      <c r="M22" s="74" t="s">
        <v>42</v>
      </c>
      <c r="N22" s="74" t="s">
        <v>42</v>
      </c>
      <c r="O22" s="74" t="s">
        <v>42</v>
      </c>
      <c r="P22" s="74" t="s">
        <v>42</v>
      </c>
      <c r="Q22" s="74" t="s">
        <v>42</v>
      </c>
      <c r="R22" s="74" t="s">
        <v>42</v>
      </c>
      <c r="S22" s="74" t="s">
        <v>42</v>
      </c>
      <c r="T22" s="74" t="s">
        <v>42</v>
      </c>
    </row>
    <row r="23" spans="1:20" ht="60.75" customHeight="1" thickTop="1" thickBot="1" x14ac:dyDescent="0.4">
      <c r="A23" s="167"/>
      <c r="B23" s="203"/>
      <c r="C23" s="206"/>
      <c r="D23" s="135"/>
      <c r="E23" s="176"/>
      <c r="F23" s="203"/>
      <c r="G23" s="199"/>
      <c r="H23" s="201"/>
      <c r="I23" s="197"/>
      <c r="J23" s="72" t="s">
        <v>43</v>
      </c>
      <c r="K23" s="75" t="str">
        <f>HLOOKUP('Contract Year 4 - Detail'!K22,'[1]Labor Categories_W_PRICES'!$B$4:$AJ$18,2,FALSE)</f>
        <v>Program Manager</v>
      </c>
      <c r="L23" s="75" t="e">
        <f>HLOOKUP('Contract Year 4 - Detail'!L22,'[1]Labor Categories_W_PRICES'!$B$4:$AJ$18,2,FALSE)</f>
        <v>#N/A</v>
      </c>
      <c r="M23" s="75" t="e">
        <f>HLOOKUP('Contract Year 4 - Detail'!M22,'[1]Labor Categories_W_PRICES'!$B$4:$AJ$18,2,FALSE)</f>
        <v>#N/A</v>
      </c>
      <c r="N23" s="75" t="e">
        <f>HLOOKUP('Contract Year 4 - Detail'!N22,'[1]Labor Categories_W_PRICES'!$B$4:$AJ$18,2,FALSE)</f>
        <v>#N/A</v>
      </c>
      <c r="O23" s="75" t="e">
        <f>HLOOKUP('Contract Year 4 - Detail'!O22,'[1]Labor Categories_W_PRICES'!$B$4:$AJ$18,2,FALSE)</f>
        <v>#N/A</v>
      </c>
      <c r="P23" s="75" t="e">
        <f>HLOOKUP('Contract Year 4 - Detail'!P22,'[1]Labor Categories_W_PRICES'!$B$4:$AJ$18,2,FALSE)</f>
        <v>#N/A</v>
      </c>
      <c r="Q23" s="75" t="e">
        <f>HLOOKUP('Contract Year 4 - Detail'!Q22,'[1]Labor Categories_W_PRICES'!$B$4:$AJ$18,2,FALSE)</f>
        <v>#N/A</v>
      </c>
      <c r="R23" s="75" t="e">
        <f>HLOOKUP('Contract Year 4 - Detail'!R22,'[1]Labor Categories_W_PRICES'!$B$4:$AJ$18,2,FALSE)</f>
        <v>#N/A</v>
      </c>
      <c r="S23" s="75" t="e">
        <f>HLOOKUP('Contract Year 4 - Detail'!S22,'[1]Labor Categories_W_PRICES'!$B$4:$AJ$18,2,FALSE)</f>
        <v>#N/A</v>
      </c>
      <c r="T23" s="75" t="e">
        <f>HLOOKUP('Contract Year 4 - Detail'!T22,'[1]Labor Categories_W_PRICES'!$B$4:$AJ$18,2,FALSE)</f>
        <v>#N/A</v>
      </c>
    </row>
    <row r="24" spans="1:20" ht="60.75" customHeight="1" thickTop="1" thickBot="1" x14ac:dyDescent="0.4">
      <c r="A24" s="168"/>
      <c r="B24" s="204"/>
      <c r="C24" s="207"/>
      <c r="D24" s="136"/>
      <c r="E24" s="177"/>
      <c r="F24" s="204"/>
      <c r="G24" s="199"/>
      <c r="H24" s="202"/>
      <c r="I24" s="198"/>
      <c r="J24" s="76" t="s">
        <v>44</v>
      </c>
      <c r="K24" s="74">
        <v>0</v>
      </c>
      <c r="L24" s="77" t="s">
        <v>45</v>
      </c>
      <c r="M24" s="77" t="s">
        <v>45</v>
      </c>
      <c r="N24" s="77" t="s">
        <v>45</v>
      </c>
      <c r="O24" s="77" t="s">
        <v>45</v>
      </c>
      <c r="P24" s="77" t="s">
        <v>45</v>
      </c>
      <c r="Q24" s="77" t="s">
        <v>45</v>
      </c>
      <c r="R24" s="77" t="s">
        <v>45</v>
      </c>
      <c r="S24" s="77" t="s">
        <v>45</v>
      </c>
      <c r="T24" s="77" t="s">
        <v>45</v>
      </c>
    </row>
    <row r="25" spans="1:20" ht="60.75" customHeight="1" thickTop="1" thickBot="1" x14ac:dyDescent="0.4">
      <c r="A25" s="166" t="s">
        <v>123</v>
      </c>
      <c r="B25" s="210" t="s">
        <v>63</v>
      </c>
      <c r="C25" s="205" t="s">
        <v>64</v>
      </c>
      <c r="D25" s="146"/>
      <c r="E25" s="175"/>
      <c r="F25" s="210"/>
      <c r="G25" s="208"/>
      <c r="H25" s="209">
        <v>2626.4</v>
      </c>
      <c r="I25" s="196"/>
      <c r="J25" s="72" t="s">
        <v>39</v>
      </c>
      <c r="K25" s="74" t="s">
        <v>65</v>
      </c>
      <c r="L25" s="74" t="s">
        <v>42</v>
      </c>
      <c r="M25" s="74" t="s">
        <v>42</v>
      </c>
      <c r="N25" s="74" t="s">
        <v>42</v>
      </c>
      <c r="O25" s="74" t="s">
        <v>42</v>
      </c>
      <c r="P25" s="74" t="s">
        <v>42</v>
      </c>
      <c r="Q25" s="74" t="s">
        <v>42</v>
      </c>
      <c r="R25" s="74" t="s">
        <v>42</v>
      </c>
      <c r="S25" s="74" t="s">
        <v>42</v>
      </c>
      <c r="T25" s="74" t="s">
        <v>42</v>
      </c>
    </row>
    <row r="26" spans="1:20" ht="60.75" customHeight="1" thickTop="1" thickBot="1" x14ac:dyDescent="0.4">
      <c r="A26" s="167"/>
      <c r="B26" s="203"/>
      <c r="C26" s="206"/>
      <c r="D26" s="147"/>
      <c r="E26" s="176"/>
      <c r="F26" s="203"/>
      <c r="G26" s="199"/>
      <c r="H26" s="201"/>
      <c r="I26" s="197"/>
      <c r="J26" s="72" t="s">
        <v>43</v>
      </c>
      <c r="K26" s="75" t="str">
        <f>HLOOKUP('Contract Year 4 - Detail'!K25,'[1]Labor Categories_W_PRICES'!$B$4:$AJ$18,2,FALSE)</f>
        <v>Training Specialist</v>
      </c>
      <c r="L26" s="75" t="e">
        <f>HLOOKUP('Contract Year 4 - Detail'!L25,'[1]Labor Categories_W_PRICES'!$B$4:$AJ$18,2,FALSE)</f>
        <v>#N/A</v>
      </c>
      <c r="M26" s="75" t="e">
        <f>HLOOKUP('Contract Year 4 - Detail'!M25,'[1]Labor Categories_W_PRICES'!$B$4:$AJ$18,2,FALSE)</f>
        <v>#N/A</v>
      </c>
      <c r="N26" s="75" t="e">
        <f>HLOOKUP('Contract Year 4 - Detail'!N25,'[1]Labor Categories_W_PRICES'!$B$4:$AJ$18,2,FALSE)</f>
        <v>#N/A</v>
      </c>
      <c r="O26" s="75" t="e">
        <f>HLOOKUP('Contract Year 4 - Detail'!O25,'[1]Labor Categories_W_PRICES'!$B$4:$AJ$18,2,FALSE)</f>
        <v>#N/A</v>
      </c>
      <c r="P26" s="75" t="e">
        <f>HLOOKUP('Contract Year 4 - Detail'!P25,'[1]Labor Categories_W_PRICES'!$B$4:$AJ$18,2,FALSE)</f>
        <v>#N/A</v>
      </c>
      <c r="Q26" s="75" t="e">
        <f>HLOOKUP('Contract Year 4 - Detail'!Q25,'[1]Labor Categories_W_PRICES'!$B$4:$AJ$18,2,FALSE)</f>
        <v>#N/A</v>
      </c>
      <c r="R26" s="75" t="e">
        <f>HLOOKUP('Contract Year 4 - Detail'!R25,'[1]Labor Categories_W_PRICES'!$B$4:$AJ$18,2,FALSE)</f>
        <v>#N/A</v>
      </c>
      <c r="S26" s="75" t="e">
        <f>HLOOKUP('Contract Year 4 - Detail'!S25,'[1]Labor Categories_W_PRICES'!$B$4:$AJ$18,2,FALSE)</f>
        <v>#N/A</v>
      </c>
      <c r="T26" s="75" t="e">
        <f>HLOOKUP('Contract Year 4 - Detail'!T25,'[1]Labor Categories_W_PRICES'!$B$4:$AJ$18,2,FALSE)</f>
        <v>#N/A</v>
      </c>
    </row>
    <row r="27" spans="1:20" ht="60.75" customHeight="1" thickTop="1" thickBot="1" x14ac:dyDescent="0.4">
      <c r="A27" s="168"/>
      <c r="B27" s="204"/>
      <c r="C27" s="207"/>
      <c r="D27" s="148"/>
      <c r="E27" s="177"/>
      <c r="F27" s="204"/>
      <c r="G27" s="199"/>
      <c r="H27" s="202"/>
      <c r="I27" s="198"/>
      <c r="J27" s="76" t="s">
        <v>44</v>
      </c>
      <c r="K27" s="74">
        <v>40</v>
      </c>
      <c r="L27" s="77" t="s">
        <v>45</v>
      </c>
      <c r="M27" s="77" t="s">
        <v>45</v>
      </c>
      <c r="N27" s="77" t="s">
        <v>45</v>
      </c>
      <c r="O27" s="77" t="s">
        <v>45</v>
      </c>
      <c r="P27" s="77" t="s">
        <v>45</v>
      </c>
      <c r="Q27" s="77" t="s">
        <v>45</v>
      </c>
      <c r="R27" s="77" t="s">
        <v>45</v>
      </c>
      <c r="S27" s="77" t="s">
        <v>45</v>
      </c>
      <c r="T27" s="77" t="s">
        <v>45</v>
      </c>
    </row>
    <row r="28" spans="1:20" ht="60.75" customHeight="1" thickTop="1" thickBot="1" x14ac:dyDescent="0.4">
      <c r="A28" s="166" t="s">
        <v>124</v>
      </c>
      <c r="B28" s="210" t="s">
        <v>67</v>
      </c>
      <c r="C28" s="205" t="s">
        <v>68</v>
      </c>
      <c r="D28" s="114"/>
      <c r="E28" s="175"/>
      <c r="F28" s="210"/>
      <c r="G28" s="208">
        <v>0</v>
      </c>
      <c r="H28" s="209">
        <v>0</v>
      </c>
      <c r="I28" s="211">
        <v>0</v>
      </c>
      <c r="J28" s="80" t="s">
        <v>39</v>
      </c>
      <c r="K28" s="81" t="s">
        <v>41</v>
      </c>
      <c r="L28" s="81" t="s">
        <v>42</v>
      </c>
      <c r="M28" s="81" t="s">
        <v>42</v>
      </c>
      <c r="N28" s="81" t="s">
        <v>42</v>
      </c>
      <c r="O28" s="81" t="s">
        <v>42</v>
      </c>
      <c r="P28" s="81" t="s">
        <v>42</v>
      </c>
      <c r="Q28" s="81" t="s">
        <v>42</v>
      </c>
      <c r="R28" s="81" t="s">
        <v>42</v>
      </c>
      <c r="S28" s="81" t="s">
        <v>42</v>
      </c>
      <c r="T28" s="82" t="s">
        <v>42</v>
      </c>
    </row>
    <row r="29" spans="1:20" ht="60.75" customHeight="1" thickTop="1" thickBot="1" x14ac:dyDescent="0.4">
      <c r="A29" s="167"/>
      <c r="B29" s="203"/>
      <c r="C29" s="206"/>
      <c r="D29" s="115"/>
      <c r="E29" s="176"/>
      <c r="F29" s="203"/>
      <c r="G29" s="199"/>
      <c r="H29" s="201"/>
      <c r="I29" s="212"/>
      <c r="J29" s="80" t="s">
        <v>43</v>
      </c>
      <c r="K29" s="67">
        <v>0</v>
      </c>
      <c r="L29" s="67">
        <v>0</v>
      </c>
      <c r="M29" s="67">
        <v>0</v>
      </c>
      <c r="N29" s="67">
        <v>0</v>
      </c>
      <c r="O29" s="67">
        <v>0</v>
      </c>
      <c r="P29" s="67">
        <v>0</v>
      </c>
      <c r="Q29" s="67">
        <v>0</v>
      </c>
      <c r="R29" s="67">
        <v>0</v>
      </c>
      <c r="S29" s="67">
        <v>0</v>
      </c>
      <c r="T29" s="69">
        <v>0</v>
      </c>
    </row>
    <row r="30" spans="1:20" ht="60.75" customHeight="1" thickTop="1" thickBot="1" x14ac:dyDescent="0.4">
      <c r="A30" s="168"/>
      <c r="B30" s="204"/>
      <c r="C30" s="207"/>
      <c r="D30" s="116"/>
      <c r="E30" s="177"/>
      <c r="F30" s="204"/>
      <c r="G30" s="199"/>
      <c r="H30" s="202"/>
      <c r="I30" s="213">
        <f t="shared" ref="I30" si="1">SUM(K30:T30)</f>
        <v>1</v>
      </c>
      <c r="J30" s="80" t="s">
        <v>44</v>
      </c>
      <c r="K30" s="67">
        <v>1</v>
      </c>
      <c r="L30" s="67" t="s">
        <v>70</v>
      </c>
      <c r="M30" s="67" t="s">
        <v>70</v>
      </c>
      <c r="N30" s="67" t="s">
        <v>70</v>
      </c>
      <c r="O30" s="67" t="s">
        <v>70</v>
      </c>
      <c r="P30" s="67" t="s">
        <v>70</v>
      </c>
      <c r="Q30" s="67" t="s">
        <v>70</v>
      </c>
      <c r="R30" s="67" t="s">
        <v>70</v>
      </c>
      <c r="S30" s="67" t="s">
        <v>70</v>
      </c>
      <c r="T30" s="68" t="s">
        <v>70</v>
      </c>
    </row>
    <row r="31" spans="1:20" ht="60.75" customHeight="1" thickTop="1" thickBot="1" x14ac:dyDescent="0.4">
      <c r="A31" s="166" t="s">
        <v>125</v>
      </c>
      <c r="B31" s="210" t="s">
        <v>72</v>
      </c>
      <c r="C31" s="205" t="s">
        <v>73</v>
      </c>
      <c r="D31" s="114"/>
      <c r="E31" s="175"/>
      <c r="F31" s="210"/>
      <c r="G31" s="208">
        <v>0</v>
      </c>
      <c r="H31" s="209">
        <v>0</v>
      </c>
      <c r="I31" s="211">
        <v>0</v>
      </c>
      <c r="J31" s="80" t="s">
        <v>39</v>
      </c>
      <c r="K31" s="67" t="s">
        <v>41</v>
      </c>
      <c r="L31" s="67" t="s">
        <v>42</v>
      </c>
      <c r="M31" s="67" t="s">
        <v>42</v>
      </c>
      <c r="N31" s="67" t="s">
        <v>42</v>
      </c>
      <c r="O31" s="67" t="s">
        <v>42</v>
      </c>
      <c r="P31" s="67" t="s">
        <v>42</v>
      </c>
      <c r="Q31" s="67" t="s">
        <v>42</v>
      </c>
      <c r="R31" s="67" t="s">
        <v>42</v>
      </c>
      <c r="S31" s="67" t="s">
        <v>42</v>
      </c>
      <c r="T31" s="68" t="s">
        <v>42</v>
      </c>
    </row>
    <row r="32" spans="1:20" ht="60.75" customHeight="1" thickTop="1" thickBot="1" x14ac:dyDescent="0.4">
      <c r="A32" s="167"/>
      <c r="B32" s="203"/>
      <c r="C32" s="206"/>
      <c r="D32" s="115"/>
      <c r="E32" s="176"/>
      <c r="F32" s="203"/>
      <c r="G32" s="199"/>
      <c r="H32" s="201"/>
      <c r="I32" s="212"/>
      <c r="J32" s="80" t="s">
        <v>43</v>
      </c>
      <c r="K32" s="67">
        <v>0</v>
      </c>
      <c r="L32" s="67">
        <v>0</v>
      </c>
      <c r="M32" s="67">
        <v>0</v>
      </c>
      <c r="N32" s="67">
        <v>0</v>
      </c>
      <c r="O32" s="67">
        <v>0</v>
      </c>
      <c r="P32" s="67">
        <v>0</v>
      </c>
      <c r="Q32" s="67">
        <v>0</v>
      </c>
      <c r="R32" s="67">
        <v>0</v>
      </c>
      <c r="S32" s="67">
        <v>0</v>
      </c>
      <c r="T32" s="69">
        <v>0</v>
      </c>
    </row>
    <row r="33" spans="1:20" ht="89.25" customHeight="1" thickTop="1" thickBot="1" x14ac:dyDescent="0.4">
      <c r="A33" s="168"/>
      <c r="B33" s="204"/>
      <c r="C33" s="207"/>
      <c r="D33" s="116"/>
      <c r="E33" s="177"/>
      <c r="F33" s="204"/>
      <c r="G33" s="199"/>
      <c r="H33" s="202"/>
      <c r="I33" s="213">
        <f t="shared" ref="I33" si="2">SUM(K33:T33)</f>
        <v>1</v>
      </c>
      <c r="J33" s="80" t="s">
        <v>44</v>
      </c>
      <c r="K33" s="67">
        <v>1</v>
      </c>
      <c r="L33" s="67" t="s">
        <v>70</v>
      </c>
      <c r="M33" s="67" t="s">
        <v>70</v>
      </c>
      <c r="N33" s="67" t="s">
        <v>70</v>
      </c>
      <c r="O33" s="67" t="s">
        <v>70</v>
      </c>
      <c r="P33" s="67" t="s">
        <v>70</v>
      </c>
      <c r="Q33" s="67" t="s">
        <v>70</v>
      </c>
      <c r="R33" s="67" t="s">
        <v>70</v>
      </c>
      <c r="S33" s="67" t="s">
        <v>70</v>
      </c>
      <c r="T33" s="68" t="s">
        <v>70</v>
      </c>
    </row>
    <row r="34" spans="1:20" ht="60.75" customHeight="1" thickTop="1" thickBot="1" x14ac:dyDescent="0.4">
      <c r="A34" s="166" t="s">
        <v>126</v>
      </c>
      <c r="B34" s="210" t="s">
        <v>75</v>
      </c>
      <c r="C34" s="205" t="s">
        <v>76</v>
      </c>
      <c r="D34" s="172"/>
      <c r="E34" s="175"/>
      <c r="F34" s="178"/>
      <c r="G34" s="214">
        <v>0</v>
      </c>
      <c r="H34" s="215">
        <v>0</v>
      </c>
      <c r="I34" s="211">
        <v>0</v>
      </c>
      <c r="J34" s="80" t="s">
        <v>39</v>
      </c>
      <c r="K34" s="67" t="s">
        <v>41</v>
      </c>
      <c r="L34" s="67" t="s">
        <v>42</v>
      </c>
      <c r="M34" s="67" t="s">
        <v>42</v>
      </c>
      <c r="N34" s="67" t="s">
        <v>42</v>
      </c>
      <c r="O34" s="67" t="s">
        <v>42</v>
      </c>
      <c r="P34" s="67" t="s">
        <v>42</v>
      </c>
      <c r="Q34" s="67" t="s">
        <v>42</v>
      </c>
      <c r="R34" s="67" t="s">
        <v>42</v>
      </c>
      <c r="S34" s="67" t="s">
        <v>42</v>
      </c>
      <c r="T34" s="68" t="s">
        <v>42</v>
      </c>
    </row>
    <row r="35" spans="1:20" ht="60.75" customHeight="1" thickTop="1" thickBot="1" x14ac:dyDescent="0.4">
      <c r="A35" s="167"/>
      <c r="B35" s="203"/>
      <c r="C35" s="206"/>
      <c r="D35" s="173"/>
      <c r="E35" s="176"/>
      <c r="F35" s="179"/>
      <c r="G35" s="182"/>
      <c r="H35" s="216"/>
      <c r="I35" s="212"/>
      <c r="J35" s="80" t="s">
        <v>43</v>
      </c>
      <c r="K35" s="67">
        <v>0</v>
      </c>
      <c r="L35" s="67">
        <v>0</v>
      </c>
      <c r="M35" s="67">
        <v>0</v>
      </c>
      <c r="N35" s="67">
        <v>0</v>
      </c>
      <c r="O35" s="67">
        <v>0</v>
      </c>
      <c r="P35" s="67">
        <v>0</v>
      </c>
      <c r="Q35" s="67">
        <v>0</v>
      </c>
      <c r="R35" s="67">
        <v>0</v>
      </c>
      <c r="S35" s="67">
        <v>0</v>
      </c>
      <c r="T35" s="69">
        <v>0</v>
      </c>
    </row>
    <row r="36" spans="1:20" ht="60.75" customHeight="1" thickTop="1" thickBot="1" x14ac:dyDescent="0.4">
      <c r="A36" s="168"/>
      <c r="B36" s="204"/>
      <c r="C36" s="207"/>
      <c r="D36" s="174"/>
      <c r="E36" s="177"/>
      <c r="F36" s="179"/>
      <c r="G36" s="182"/>
      <c r="H36" s="217"/>
      <c r="I36" s="213">
        <f t="shared" ref="I36" si="3">SUM(K36:T36)</f>
        <v>1</v>
      </c>
      <c r="J36" s="80" t="s">
        <v>44</v>
      </c>
      <c r="K36" s="70">
        <v>1</v>
      </c>
      <c r="L36" s="70" t="s">
        <v>45</v>
      </c>
      <c r="M36" s="70" t="s">
        <v>45</v>
      </c>
      <c r="N36" s="70" t="s">
        <v>45</v>
      </c>
      <c r="O36" s="70" t="s">
        <v>45</v>
      </c>
      <c r="P36" s="70" t="s">
        <v>45</v>
      </c>
      <c r="Q36" s="70" t="s">
        <v>45</v>
      </c>
      <c r="R36" s="70" t="s">
        <v>45</v>
      </c>
      <c r="S36" s="70" t="s">
        <v>45</v>
      </c>
      <c r="T36" s="71" t="s">
        <v>45</v>
      </c>
    </row>
    <row r="37" spans="1:20" ht="60.75" customHeight="1" thickTop="1" thickBot="1" x14ac:dyDescent="0.4">
      <c r="A37" s="166" t="s">
        <v>127</v>
      </c>
      <c r="B37" s="210" t="s">
        <v>78</v>
      </c>
      <c r="C37" s="205" t="s">
        <v>79</v>
      </c>
      <c r="D37" s="146"/>
      <c r="E37" s="218"/>
      <c r="F37" s="187"/>
      <c r="G37" s="190" t="s">
        <v>103</v>
      </c>
      <c r="H37" s="193">
        <v>16584</v>
      </c>
      <c r="I37" s="196"/>
      <c r="J37" s="72" t="s">
        <v>39</v>
      </c>
      <c r="K37" s="74" t="s">
        <v>80</v>
      </c>
      <c r="L37" s="74" t="s">
        <v>42</v>
      </c>
      <c r="M37" s="74" t="s">
        <v>42</v>
      </c>
      <c r="N37" s="74" t="s">
        <v>42</v>
      </c>
      <c r="O37" s="74" t="s">
        <v>42</v>
      </c>
      <c r="P37" s="74" t="s">
        <v>42</v>
      </c>
      <c r="Q37" s="74" t="s">
        <v>42</v>
      </c>
      <c r="R37" s="74" t="s">
        <v>42</v>
      </c>
      <c r="S37" s="74" t="s">
        <v>42</v>
      </c>
      <c r="T37" s="74" t="s">
        <v>42</v>
      </c>
    </row>
    <row r="38" spans="1:20" ht="60.75" customHeight="1" thickTop="1" thickBot="1" x14ac:dyDescent="0.4">
      <c r="A38" s="167"/>
      <c r="B38" s="203"/>
      <c r="C38" s="206"/>
      <c r="D38" s="147"/>
      <c r="E38" s="219"/>
      <c r="F38" s="188"/>
      <c r="G38" s="191"/>
      <c r="H38" s="194"/>
      <c r="I38" s="197"/>
      <c r="J38" s="72" t="s">
        <v>43</v>
      </c>
      <c r="K38" s="75" t="str">
        <f>HLOOKUP('Contract Year 4 - Detail'!K37,'[1]Labor Categories_W_PRICES'!$B$4:$AJ$18,2,FALSE)</f>
        <v>Network Operations Technician</v>
      </c>
      <c r="L38" s="75" t="e">
        <f>HLOOKUP('Contract Year 4 - Detail'!L37,'[1]Labor Categories_W_PRICES'!$B$4:$AJ$18,2,FALSE)</f>
        <v>#N/A</v>
      </c>
      <c r="M38" s="75" t="e">
        <f>HLOOKUP('Contract Year 4 - Detail'!M37,'[1]Labor Categories_W_PRICES'!$B$4:$AJ$18,2,FALSE)</f>
        <v>#N/A</v>
      </c>
      <c r="N38" s="75" t="e">
        <f>HLOOKUP('Contract Year 4 - Detail'!N37,'[1]Labor Categories_W_PRICES'!$B$4:$AJ$18,2,FALSE)</f>
        <v>#N/A</v>
      </c>
      <c r="O38" s="75" t="e">
        <f>HLOOKUP('Contract Year 4 - Detail'!O37,'[1]Labor Categories_W_PRICES'!$B$4:$AJ$18,2,FALSE)</f>
        <v>#N/A</v>
      </c>
      <c r="P38" s="75" t="e">
        <f>HLOOKUP('Contract Year 4 - Detail'!P37,'[1]Labor Categories_W_PRICES'!$B$4:$AJ$18,2,FALSE)</f>
        <v>#N/A</v>
      </c>
      <c r="Q38" s="75" t="e">
        <f>HLOOKUP('Contract Year 4 - Detail'!Q37,'[1]Labor Categories_W_PRICES'!$B$4:$AJ$18,2,FALSE)</f>
        <v>#N/A</v>
      </c>
      <c r="R38" s="75" t="e">
        <f>HLOOKUP('Contract Year 4 - Detail'!R37,'[1]Labor Categories_W_PRICES'!$B$4:$AJ$18,2,FALSE)</f>
        <v>#N/A</v>
      </c>
      <c r="S38" s="75" t="e">
        <f>HLOOKUP('Contract Year 4 - Detail'!S37,'[1]Labor Categories_W_PRICES'!$B$4:$AJ$18,2,FALSE)</f>
        <v>#N/A</v>
      </c>
      <c r="T38" s="75" t="e">
        <f>HLOOKUP('Contract Year 4 - Detail'!T37,'[1]Labor Categories_W_PRICES'!$B$4:$AJ$18,2,FALSE)</f>
        <v>#N/A</v>
      </c>
    </row>
    <row r="39" spans="1:20" ht="60.75" customHeight="1" thickTop="1" thickBot="1" x14ac:dyDescent="0.4">
      <c r="A39" s="168"/>
      <c r="B39" s="204" t="s">
        <v>33</v>
      </c>
      <c r="C39" s="207"/>
      <c r="D39" s="148"/>
      <c r="E39" s="220"/>
      <c r="F39" s="189"/>
      <c r="G39" s="192"/>
      <c r="H39" s="195"/>
      <c r="I39" s="198"/>
      <c r="J39" s="76" t="s">
        <v>44</v>
      </c>
      <c r="K39" s="74">
        <v>480</v>
      </c>
      <c r="L39" s="77" t="s">
        <v>45</v>
      </c>
      <c r="M39" s="77" t="s">
        <v>45</v>
      </c>
      <c r="N39" s="77" t="s">
        <v>45</v>
      </c>
      <c r="O39" s="77" t="s">
        <v>45</v>
      </c>
      <c r="P39" s="77" t="s">
        <v>45</v>
      </c>
      <c r="Q39" s="77" t="s">
        <v>45</v>
      </c>
      <c r="R39" s="77" t="s">
        <v>45</v>
      </c>
      <c r="S39" s="77" t="s">
        <v>45</v>
      </c>
      <c r="T39" s="77" t="s">
        <v>45</v>
      </c>
    </row>
    <row r="40" spans="1:20" ht="60.75" customHeight="1" thickTop="1" thickBot="1" x14ac:dyDescent="0.4">
      <c r="A40" s="166" t="s">
        <v>128</v>
      </c>
      <c r="B40" s="210" t="s">
        <v>82</v>
      </c>
      <c r="C40" s="205" t="s">
        <v>83</v>
      </c>
      <c r="D40" s="114"/>
      <c r="E40" s="175"/>
      <c r="F40" s="222"/>
      <c r="G40" s="193">
        <v>0</v>
      </c>
      <c r="H40" s="200">
        <v>0</v>
      </c>
      <c r="I40" s="221">
        <f>SUM(K42:T42)</f>
        <v>0</v>
      </c>
      <c r="J40" s="72" t="s">
        <v>39</v>
      </c>
      <c r="K40" s="74" t="s">
        <v>41</v>
      </c>
      <c r="L40" s="74" t="s">
        <v>42</v>
      </c>
      <c r="M40" s="74" t="s">
        <v>42</v>
      </c>
      <c r="N40" s="74" t="s">
        <v>42</v>
      </c>
      <c r="O40" s="74" t="s">
        <v>42</v>
      </c>
      <c r="P40" s="74" t="s">
        <v>42</v>
      </c>
      <c r="Q40" s="74" t="s">
        <v>42</v>
      </c>
      <c r="R40" s="74" t="s">
        <v>42</v>
      </c>
      <c r="S40" s="74" t="s">
        <v>42</v>
      </c>
      <c r="T40" s="74" t="s">
        <v>42</v>
      </c>
    </row>
    <row r="41" spans="1:20" ht="60.75" customHeight="1" thickTop="1" thickBot="1" x14ac:dyDescent="0.4">
      <c r="A41" s="167"/>
      <c r="B41" s="203"/>
      <c r="C41" s="206"/>
      <c r="D41" s="115"/>
      <c r="E41" s="176"/>
      <c r="F41" s="222"/>
      <c r="G41" s="194"/>
      <c r="H41" s="201"/>
      <c r="I41" s="221"/>
      <c r="J41" s="72" t="s">
        <v>43</v>
      </c>
      <c r="K41" s="75" t="str">
        <f>HLOOKUP('Contract Year 4 - Detail'!K40,'[1]Labor Categories_W_PRICES'!$B$4:$AJ$18,2,FALSE)</f>
        <v>Program Manager</v>
      </c>
      <c r="L41" s="75" t="e">
        <f>HLOOKUP('Contract Year 4 - Detail'!L40,'[1]Labor Categories_W_PRICES'!$B$4:$AJ$18,2,FALSE)</f>
        <v>#N/A</v>
      </c>
      <c r="M41" s="75" t="e">
        <f>HLOOKUP('Contract Year 4 - Detail'!M40,'[1]Labor Categories_W_PRICES'!$B$4:$AJ$18,2,FALSE)</f>
        <v>#N/A</v>
      </c>
      <c r="N41" s="75" t="e">
        <f>HLOOKUP('Contract Year 4 - Detail'!N40,'[1]Labor Categories_W_PRICES'!$B$4:$AJ$18,2,FALSE)</f>
        <v>#N/A</v>
      </c>
      <c r="O41" s="75" t="e">
        <f>HLOOKUP('Contract Year 4 - Detail'!O40,'[1]Labor Categories_W_PRICES'!$B$4:$AJ$18,2,FALSE)</f>
        <v>#N/A</v>
      </c>
      <c r="P41" s="75" t="e">
        <f>HLOOKUP('Contract Year 4 - Detail'!P40,'[1]Labor Categories_W_PRICES'!$B$4:$AJ$18,2,FALSE)</f>
        <v>#N/A</v>
      </c>
      <c r="Q41" s="75" t="e">
        <f>HLOOKUP('Contract Year 4 - Detail'!Q40,'[1]Labor Categories_W_PRICES'!$B$4:$AJ$18,2,FALSE)</f>
        <v>#N/A</v>
      </c>
      <c r="R41" s="75" t="e">
        <f>HLOOKUP('Contract Year 4 - Detail'!R40,'[1]Labor Categories_W_PRICES'!$B$4:$AJ$18,2,FALSE)</f>
        <v>#N/A</v>
      </c>
      <c r="S41" s="75" t="e">
        <f>HLOOKUP('Contract Year 4 - Detail'!S40,'[1]Labor Categories_W_PRICES'!$B$4:$AJ$18,2,FALSE)</f>
        <v>#N/A</v>
      </c>
      <c r="T41" s="75" t="e">
        <f>HLOOKUP('Contract Year 4 - Detail'!T40,'[1]Labor Categories_W_PRICES'!$B$4:$AJ$18,2,FALSE)</f>
        <v>#N/A</v>
      </c>
    </row>
    <row r="42" spans="1:20" ht="60.75" customHeight="1" thickTop="1" thickBot="1" x14ac:dyDescent="0.4">
      <c r="A42" s="168"/>
      <c r="B42" s="204"/>
      <c r="C42" s="207" t="s">
        <v>33</v>
      </c>
      <c r="D42" s="116"/>
      <c r="E42" s="177"/>
      <c r="F42" s="223"/>
      <c r="G42" s="195"/>
      <c r="H42" s="202"/>
      <c r="I42" s="221"/>
      <c r="J42" s="76" t="s">
        <v>44</v>
      </c>
      <c r="K42" s="74">
        <v>0</v>
      </c>
      <c r="L42" s="77" t="s">
        <v>45</v>
      </c>
      <c r="M42" s="77" t="s">
        <v>45</v>
      </c>
      <c r="N42" s="77" t="s">
        <v>45</v>
      </c>
      <c r="O42" s="77" t="s">
        <v>45</v>
      </c>
      <c r="P42" s="77" t="s">
        <v>45</v>
      </c>
      <c r="Q42" s="77" t="s">
        <v>45</v>
      </c>
      <c r="R42" s="77" t="s">
        <v>45</v>
      </c>
      <c r="S42" s="77" t="s">
        <v>45</v>
      </c>
      <c r="T42" s="77" t="s">
        <v>45</v>
      </c>
    </row>
    <row r="43" spans="1:20" ht="16" thickBot="1" x14ac:dyDescent="0.4">
      <c r="A43" s="83"/>
      <c r="B43" s="84"/>
      <c r="C43" s="85"/>
      <c r="D43" s="84"/>
      <c r="E43" s="84"/>
      <c r="F43" s="85"/>
      <c r="G43" s="85"/>
      <c r="H43" s="84"/>
      <c r="I43" s="86"/>
      <c r="J43" s="87"/>
      <c r="K43" s="88"/>
      <c r="L43" s="89"/>
      <c r="M43" s="89"/>
      <c r="N43" s="89"/>
      <c r="O43" s="89"/>
      <c r="P43" s="89"/>
      <c r="Q43" s="89"/>
      <c r="R43" s="89"/>
      <c r="S43" s="89"/>
      <c r="T43" s="89"/>
    </row>
    <row r="44" spans="1:20" ht="33" customHeight="1" thickBot="1" x14ac:dyDescent="0.4">
      <c r="A44" s="90" t="s">
        <v>116</v>
      </c>
      <c r="B44" s="91" t="s">
        <v>86</v>
      </c>
      <c r="C44" s="91"/>
      <c r="D44" s="91"/>
      <c r="E44" s="91"/>
      <c r="F44" s="91"/>
      <c r="G44" s="91"/>
      <c r="H44" s="92">
        <f>SUM(H4:H42)</f>
        <v>618285.28</v>
      </c>
      <c r="I44" s="93"/>
      <c r="K44" s="94"/>
      <c r="L44" s="95"/>
      <c r="M44" s="95"/>
      <c r="N44" s="95"/>
      <c r="O44" s="95"/>
      <c r="P44" s="95"/>
      <c r="Q44" s="95"/>
      <c r="R44" s="95"/>
      <c r="S44" s="95"/>
      <c r="T44" s="96"/>
    </row>
  </sheetData>
  <mergeCells count="127">
    <mergeCell ref="A1:H1"/>
    <mergeCell ref="A2:A3"/>
    <mergeCell ref="B2:B3"/>
    <mergeCell ref="C2:C3"/>
    <mergeCell ref="E2:E3"/>
    <mergeCell ref="F2:F3"/>
    <mergeCell ref="G2:G3"/>
    <mergeCell ref="H2:H3"/>
    <mergeCell ref="I2:I3"/>
    <mergeCell ref="J2:J3"/>
    <mergeCell ref="A4:A6"/>
    <mergeCell ref="B4:B6"/>
    <mergeCell ref="C4:C6"/>
    <mergeCell ref="D4:D6"/>
    <mergeCell ref="E4:E6"/>
    <mergeCell ref="F4:F6"/>
    <mergeCell ref="G4:G6"/>
    <mergeCell ref="H4:H6"/>
    <mergeCell ref="I4:I6"/>
    <mergeCell ref="A7:A9"/>
    <mergeCell ref="B7:B9"/>
    <mergeCell ref="C7:C9"/>
    <mergeCell ref="D7:D9"/>
    <mergeCell ref="E7:E9"/>
    <mergeCell ref="F7:F9"/>
    <mergeCell ref="G7:G9"/>
    <mergeCell ref="H7:H9"/>
    <mergeCell ref="I7:I9"/>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28:A30"/>
    <mergeCell ref="B28:B30"/>
    <mergeCell ref="C28:C30"/>
    <mergeCell ref="D28:D30"/>
    <mergeCell ref="E28:E30"/>
    <mergeCell ref="F28:F30"/>
    <mergeCell ref="G28:G30"/>
    <mergeCell ref="H28:H30"/>
    <mergeCell ref="I28:I30"/>
    <mergeCell ref="A31:A33"/>
    <mergeCell ref="B31:B33"/>
    <mergeCell ref="C31:C33"/>
    <mergeCell ref="D31:D33"/>
    <mergeCell ref="E31:E33"/>
    <mergeCell ref="F31:F33"/>
    <mergeCell ref="G31:G33"/>
    <mergeCell ref="H31:H33"/>
    <mergeCell ref="I31:I33"/>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I40:I42"/>
    <mergeCell ref="H37:H39"/>
    <mergeCell ref="I37:I39"/>
    <mergeCell ref="A40:A42"/>
    <mergeCell ref="B40:B42"/>
    <mergeCell ref="C40:C42"/>
    <mergeCell ref="D40:D42"/>
    <mergeCell ref="E40:E42"/>
    <mergeCell ref="F40:F42"/>
    <mergeCell ref="G40:G42"/>
    <mergeCell ref="H40:H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3D587-38FD-47D9-9849-F05B3BB9888E}">
  <dimension ref="A1"/>
  <sheetViews>
    <sheetView workbookViewId="0"/>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f904ea4-5167-40bd-a884-476196872ce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120FB175A47344AE1ECBEF63FE5949" ma:contentTypeVersion="11" ma:contentTypeDescription="Create a new document." ma:contentTypeScope="" ma:versionID="98f93bd7420057d3dc75fcf555351bc5">
  <xsd:schema xmlns:xsd="http://www.w3.org/2001/XMLSchema" xmlns:xs="http://www.w3.org/2001/XMLSchema" xmlns:p="http://schemas.microsoft.com/office/2006/metadata/properties" xmlns:ns2="af904ea4-5167-40bd-a884-476196872cee" xmlns:ns3="61b8c3ae-c507-45cc-82b3-47b258071698" targetNamespace="http://schemas.microsoft.com/office/2006/metadata/properties" ma:root="true" ma:fieldsID="649e7cd9163c38a5a50bd7876be5407e" ns2:_="" ns3:_="">
    <xsd:import namespace="af904ea4-5167-40bd-a884-476196872cee"/>
    <xsd:import namespace="61b8c3ae-c507-45cc-82b3-47b25807169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_Flow_SignoffStatu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04ea4-5167-40bd-a884-476196872ce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b8c3ae-c507-45cc-82b3-47b25807169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A5D7C0-96AB-4D63-899A-ECFB9DC23DC5}">
  <ds:schemaRefs>
    <ds:schemaRef ds:uri="af904ea4-5167-40bd-a884-476196872cee"/>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61b8c3ae-c507-45cc-82b3-47b258071698"/>
  </ds:schemaRefs>
</ds:datastoreItem>
</file>

<file path=customXml/itemProps2.xml><?xml version="1.0" encoding="utf-8"?>
<ds:datastoreItem xmlns:ds="http://schemas.openxmlformats.org/officeDocument/2006/customXml" ds:itemID="{44C7CE19-1882-4F69-8BC8-30BCDE642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04ea4-5167-40bd-a884-476196872cee"/>
    <ds:schemaRef ds:uri="61b8c3ae-c507-45cc-82b3-47b258071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304FE-296E-4736-AE1B-FB507D9975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CLIN 110000 Summary</vt:lpstr>
      <vt:lpstr>Contract Year 1 - Detail</vt:lpstr>
      <vt:lpstr>Contract Year 2 - Detail</vt:lpstr>
      <vt:lpstr>Contract Year 3 - Detail</vt:lpstr>
      <vt:lpstr>Contract Year 4 - Detail</vt:lpstr>
      <vt:lpstr>Sheet1</vt:lpstr>
    </vt:vector>
  </TitlesOfParts>
  <Manager/>
  <Company>General Services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PatrickCJacobsen</dc:creator>
  <cp:keywords/>
  <dc:description/>
  <cp:lastModifiedBy>Scott Davis</cp:lastModifiedBy>
  <cp:revision/>
  <dcterms:created xsi:type="dcterms:W3CDTF">2015-09-17T16:00:06Z</dcterms:created>
  <dcterms:modified xsi:type="dcterms:W3CDTF">2020-10-28T18:06:27Z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0x0101005D120FB175A47344AE1ECBEF63FE5949</vt:lpwstr>
  </property>
</Properties>
</file>