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scott.LAPTOP-DAVIS\Documents\"/>
    </mc:Choice>
  </mc:AlternateContent>
  <xr:revisionPtr revIDLastSave="0" documentId="13_ncr:1_{0CD66545-DC34-4C50-884F-AF2E53232D39}" xr6:coauthVersionLast="45" xr6:coauthVersionMax="45" xr10:uidLastSave="{00000000-0000-0000-0000-000000000000}"/>
  <bookViews>
    <workbookView xWindow="22932" yWindow="-108" windowWidth="30936" windowHeight="16896" tabRatio="740" xr2:uid="{00000000-000D-0000-FFFF-FFFF00000000}"/>
  </bookViews>
  <sheets>
    <sheet name="CLIN 110000 Summary" sheetId="11" r:id="rId1"/>
    <sheet name="Contract Year 1 - Detail" sheetId="22" r:id="rId2"/>
    <sheet name="Contract Year 2 - Detail" sheetId="23" r:id="rId3"/>
    <sheet name="Contract Year 3 - Detail" sheetId="25" r:id="rId4"/>
    <sheet name="Sheet1" sheetId="24" r:id="rId5"/>
  </sheets>
  <externalReferences>
    <externalReference r:id="rId6"/>
  </externalReferenc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11" l="1"/>
  <c r="T41" i="25"/>
  <c r="S41" i="25"/>
  <c r="R41" i="25"/>
  <c r="Q41" i="25"/>
  <c r="P41" i="25"/>
  <c r="O41" i="25"/>
  <c r="N41" i="25"/>
  <c r="M41" i="25"/>
  <c r="L41" i="25"/>
  <c r="K41" i="25"/>
  <c r="I40" i="25"/>
  <c r="T38" i="25"/>
  <c r="S38" i="25"/>
  <c r="R38" i="25"/>
  <c r="Q38" i="25"/>
  <c r="P38" i="25"/>
  <c r="O38" i="25"/>
  <c r="N38" i="25"/>
  <c r="M38" i="25"/>
  <c r="L38" i="25"/>
  <c r="K38" i="25"/>
  <c r="I36" i="25"/>
  <c r="I33" i="25"/>
  <c r="I30" i="25"/>
  <c r="T26" i="25"/>
  <c r="S26" i="25"/>
  <c r="R26" i="25"/>
  <c r="Q26" i="25"/>
  <c r="P26" i="25"/>
  <c r="O26" i="25"/>
  <c r="N26" i="25"/>
  <c r="M26" i="25"/>
  <c r="L26" i="25"/>
  <c r="K26" i="25"/>
  <c r="T23" i="25"/>
  <c r="S23" i="25"/>
  <c r="R23" i="25"/>
  <c r="Q23" i="25"/>
  <c r="P23" i="25"/>
  <c r="O23" i="25"/>
  <c r="N23" i="25"/>
  <c r="M23" i="25"/>
  <c r="L23" i="25"/>
  <c r="K23" i="25"/>
  <c r="T20" i="25"/>
  <c r="S20" i="25"/>
  <c r="R20" i="25"/>
  <c r="Q20" i="25"/>
  <c r="P20" i="25"/>
  <c r="O20" i="25"/>
  <c r="N20" i="25"/>
  <c r="M20" i="25"/>
  <c r="L20" i="25"/>
  <c r="K20" i="25"/>
  <c r="T17" i="25"/>
  <c r="S17" i="25"/>
  <c r="R17" i="25"/>
  <c r="Q17" i="25"/>
  <c r="P17" i="25"/>
  <c r="O17" i="25"/>
  <c r="N17" i="25"/>
  <c r="M17" i="25"/>
  <c r="L17" i="25"/>
  <c r="K17" i="25"/>
  <c r="T14" i="25"/>
  <c r="S14" i="25"/>
  <c r="R14" i="25"/>
  <c r="Q14" i="25"/>
  <c r="P14" i="25"/>
  <c r="O14" i="25"/>
  <c r="N14" i="25"/>
  <c r="M14" i="25"/>
  <c r="L14" i="25"/>
  <c r="K14" i="25"/>
  <c r="T11" i="25"/>
  <c r="S11" i="25"/>
  <c r="R11" i="25"/>
  <c r="Q11" i="25"/>
  <c r="P11" i="25"/>
  <c r="O11" i="25"/>
  <c r="N11" i="25"/>
  <c r="M11" i="25"/>
  <c r="L11" i="25"/>
  <c r="K11" i="25"/>
  <c r="T8" i="25"/>
  <c r="S8" i="25"/>
  <c r="R8" i="25"/>
  <c r="Q8" i="25"/>
  <c r="P8" i="25"/>
  <c r="O8" i="25"/>
  <c r="N8" i="25"/>
  <c r="M8" i="25"/>
  <c r="L8" i="25"/>
  <c r="K8" i="25"/>
  <c r="I6" i="25"/>
  <c r="H4" i="25"/>
  <c r="H2" i="25"/>
  <c r="H44" i="25" l="1"/>
  <c r="D13" i="11"/>
  <c r="T41" i="23"/>
  <c r="S41" i="23"/>
  <c r="R41" i="23"/>
  <c r="Q41" i="23"/>
  <c r="P41" i="23"/>
  <c r="O41" i="23"/>
  <c r="N41" i="23"/>
  <c r="M41" i="23"/>
  <c r="L41" i="23"/>
  <c r="K41" i="23"/>
  <c r="T38" i="23"/>
  <c r="S38" i="23"/>
  <c r="R38" i="23"/>
  <c r="Q38" i="23"/>
  <c r="P38" i="23"/>
  <c r="O38" i="23"/>
  <c r="N38" i="23"/>
  <c r="M38" i="23"/>
  <c r="L38" i="23"/>
  <c r="K38" i="23"/>
  <c r="I36" i="23"/>
  <c r="I33" i="23"/>
  <c r="I30" i="23"/>
  <c r="T26" i="23"/>
  <c r="S26" i="23"/>
  <c r="R26" i="23"/>
  <c r="Q26" i="23"/>
  <c r="P26" i="23"/>
  <c r="O26" i="23"/>
  <c r="N26" i="23"/>
  <c r="M26" i="23"/>
  <c r="L26" i="23"/>
  <c r="K26" i="23"/>
  <c r="T23" i="23"/>
  <c r="S23" i="23"/>
  <c r="R23" i="23"/>
  <c r="Q23" i="23"/>
  <c r="P23" i="23"/>
  <c r="O23" i="23"/>
  <c r="N23" i="23"/>
  <c r="M23" i="23"/>
  <c r="L23" i="23"/>
  <c r="K23" i="23"/>
  <c r="T20" i="23"/>
  <c r="S20" i="23"/>
  <c r="R20" i="23"/>
  <c r="Q20" i="23"/>
  <c r="P20" i="23"/>
  <c r="O20" i="23"/>
  <c r="N20" i="23"/>
  <c r="M20" i="23"/>
  <c r="L20" i="23"/>
  <c r="K20" i="23"/>
  <c r="T17" i="23"/>
  <c r="S17" i="23"/>
  <c r="R17" i="23"/>
  <c r="Q17" i="23"/>
  <c r="P17" i="23"/>
  <c r="O17" i="23"/>
  <c r="N17" i="23"/>
  <c r="M17" i="23"/>
  <c r="L17" i="23"/>
  <c r="K17" i="23"/>
  <c r="T14" i="23"/>
  <c r="S14" i="23"/>
  <c r="R14" i="23"/>
  <c r="Q14" i="23"/>
  <c r="P14" i="23"/>
  <c r="O14" i="23"/>
  <c r="N14" i="23"/>
  <c r="M14" i="23"/>
  <c r="L14" i="23"/>
  <c r="K14" i="23"/>
  <c r="T11" i="23"/>
  <c r="S11" i="23"/>
  <c r="R11" i="23"/>
  <c r="Q11" i="23"/>
  <c r="P11" i="23"/>
  <c r="O11" i="23"/>
  <c r="N11" i="23"/>
  <c r="M11" i="23"/>
  <c r="L11" i="23"/>
  <c r="K11" i="23"/>
  <c r="T8" i="23"/>
  <c r="S8" i="23"/>
  <c r="R8" i="23"/>
  <c r="Q8" i="23"/>
  <c r="P8" i="23"/>
  <c r="O8" i="23"/>
  <c r="N8" i="23"/>
  <c r="M8" i="23"/>
  <c r="L8" i="23"/>
  <c r="K8" i="23"/>
  <c r="I6" i="23"/>
  <c r="H2" i="23"/>
  <c r="T41" i="22"/>
  <c r="S41" i="22"/>
  <c r="R41" i="22"/>
  <c r="Q41" i="22"/>
  <c r="P41" i="22"/>
  <c r="O41" i="22"/>
  <c r="N41" i="22"/>
  <c r="M41" i="22"/>
  <c r="L41" i="22"/>
  <c r="K41" i="22"/>
  <c r="T11" i="22"/>
  <c r="S11" i="22"/>
  <c r="R11" i="22"/>
  <c r="Q11" i="22"/>
  <c r="P11" i="22"/>
  <c r="O11" i="22"/>
  <c r="N11" i="22"/>
  <c r="M11" i="22"/>
  <c r="L11" i="22"/>
  <c r="K11" i="22"/>
  <c r="H2" i="22"/>
  <c r="A22" i="11"/>
  <c r="A21" i="11"/>
  <c r="A20" i="11"/>
  <c r="A19" i="11"/>
  <c r="A18" i="11"/>
  <c r="A16" i="11"/>
  <c r="A15" i="11"/>
  <c r="A12" i="11"/>
  <c r="T38" i="22"/>
  <c r="S38" i="22"/>
  <c r="R38" i="22"/>
  <c r="Q38" i="22"/>
  <c r="P38" i="22"/>
  <c r="O38" i="22"/>
  <c r="N38" i="22"/>
  <c r="M38" i="22"/>
  <c r="L38" i="22"/>
  <c r="K38" i="22"/>
  <c r="I36" i="22"/>
  <c r="I33" i="22"/>
  <c r="I30" i="22"/>
  <c r="T26" i="22"/>
  <c r="S26" i="22"/>
  <c r="R26" i="22"/>
  <c r="Q26" i="22"/>
  <c r="P26" i="22"/>
  <c r="O26" i="22"/>
  <c r="N26" i="22"/>
  <c r="M26" i="22"/>
  <c r="L26" i="22"/>
  <c r="K26" i="22"/>
  <c r="T23" i="22"/>
  <c r="S23" i="22"/>
  <c r="R23" i="22"/>
  <c r="Q23" i="22"/>
  <c r="P23" i="22"/>
  <c r="O23" i="22"/>
  <c r="N23" i="22"/>
  <c r="M23" i="22"/>
  <c r="L23" i="22"/>
  <c r="K23" i="22"/>
  <c r="T20" i="22"/>
  <c r="S20" i="22"/>
  <c r="R20" i="22"/>
  <c r="Q20" i="22"/>
  <c r="P20" i="22"/>
  <c r="O20" i="22"/>
  <c r="N20" i="22"/>
  <c r="M20" i="22"/>
  <c r="L20" i="22"/>
  <c r="K20" i="22"/>
  <c r="T17" i="22"/>
  <c r="S17" i="22"/>
  <c r="R17" i="22"/>
  <c r="Q17" i="22"/>
  <c r="P17" i="22"/>
  <c r="O17" i="22"/>
  <c r="N17" i="22"/>
  <c r="M17" i="22"/>
  <c r="L17" i="22"/>
  <c r="K17" i="22"/>
  <c r="T14" i="22"/>
  <c r="S14" i="22"/>
  <c r="R14" i="22"/>
  <c r="Q14" i="22"/>
  <c r="P14" i="22"/>
  <c r="O14" i="22"/>
  <c r="N14" i="22"/>
  <c r="M14" i="22"/>
  <c r="L14" i="22"/>
  <c r="K14" i="22"/>
  <c r="T8" i="22"/>
  <c r="S8" i="22"/>
  <c r="R8" i="22"/>
  <c r="Q8" i="22"/>
  <c r="P8" i="22"/>
  <c r="O8" i="22"/>
  <c r="N8" i="22"/>
  <c r="M8" i="22"/>
  <c r="L8" i="22"/>
  <c r="K8" i="22"/>
  <c r="I6" i="22"/>
  <c r="D19" i="11"/>
  <c r="D12" i="11"/>
  <c r="D23" i="11" s="1"/>
  <c r="D15" i="11"/>
  <c r="D20" i="11"/>
  <c r="D16" i="11"/>
  <c r="D21" i="11"/>
  <c r="D18" i="11"/>
  <c r="D22" i="11"/>
  <c r="A17" i="11"/>
  <c r="D17" i="11"/>
</calcChain>
</file>

<file path=xl/sharedStrings.xml><?xml version="1.0" encoding="utf-8"?>
<sst xmlns="http://schemas.openxmlformats.org/spreadsheetml/2006/main" count="1139" uniqueCount="117">
  <si>
    <t>U.S. General Services Administration</t>
  </si>
  <si>
    <t>Federal Acquisition Service (FAS)</t>
  </si>
  <si>
    <t>Office of Information Technology Category (ITC)</t>
  </si>
  <si>
    <t>ATTACHMENT J-9 Sample Task Order #1 - Excel Workbook</t>
  </si>
  <si>
    <t>Contingency Satellite Communications System and Services</t>
  </si>
  <si>
    <t>CLIN*</t>
  </si>
  <si>
    <t>Service or Product</t>
  </si>
  <si>
    <t>Contract Year</t>
  </si>
  <si>
    <t>Price</t>
  </si>
  <si>
    <t>STO #1 Overall System Price</t>
  </si>
  <si>
    <t>Contract Year 1</t>
  </si>
  <si>
    <t>Contract Year 2</t>
  </si>
  <si>
    <t>Contract Year 3</t>
  </si>
  <si>
    <t>Contractc Year 4</t>
  </si>
  <si>
    <t>Contract Year 5</t>
  </si>
  <si>
    <t>Contract Year 6 (Option Period 1)</t>
  </si>
  <si>
    <t>Contract Year 7 (Option Period 1)</t>
  </si>
  <si>
    <t>Contract Year 8 (Option Period 1)</t>
  </si>
  <si>
    <t>Contract Year 9 (Option Period 2)</t>
  </si>
  <si>
    <t>Contract Year 10 (Option Period 2)</t>
  </si>
  <si>
    <t>Contract Year 11 FAR 52.217-8 (six mo extension)</t>
  </si>
  <si>
    <t>Total</t>
  </si>
  <si>
    <t>STO 1 - Contingency Satellite Communications System and Services</t>
  </si>
  <si>
    <t>CLIN Pricing Instructions</t>
  </si>
  <si>
    <t>Unit Type</t>
  </si>
  <si>
    <t>Qty</t>
  </si>
  <si>
    <r>
      <t xml:space="preserve">Product/Service </t>
    </r>
    <r>
      <rPr>
        <b/>
        <u/>
        <sz val="12"/>
        <color theme="1"/>
        <rFont val="Arial"/>
        <family val="2"/>
      </rPr>
      <t>UNIT PRICE</t>
    </r>
  </si>
  <si>
    <t>Total Hours Per Period by Service or Product (if any)</t>
  </si>
  <si>
    <t>Labor Category Information</t>
  </si>
  <si>
    <t>Offeror Provided Description of Service/Product</t>
  </si>
  <si>
    <t>Professional Services Labor Categories (Hours)</t>
  </si>
  <si>
    <t>110001-1</t>
  </si>
  <si>
    <t xml:space="preserve">Satellite Communications Terminal and Equipment 
</t>
  </si>
  <si>
    <r>
      <t xml:space="preserve">Offerors shall provide pricing for the following satellite communications terminal equipment: Laptops, and VoIP phone. No labor. Terminal suites should include all necessary satellite communications Radio Frequency (RF) equipment; baseband equipment; time division multiple access (TDMA) modem; two laptop computers; two Voice over Internet Protocol (VoIP) telephones; and all ancillary equipment (e.g., cables, connectors, and power cabling for a complete deployable communications solution). </t>
    </r>
    <r>
      <rPr>
        <b/>
        <sz val="12"/>
        <color theme="1"/>
        <rFont val="Arial"/>
        <family val="2"/>
      </rPr>
      <t xml:space="preserve">This CLIN is priced in Years 1 and 6 only. Do not include travel or shipping in CLIN 110001. </t>
    </r>
  </si>
  <si>
    <t xml:space="preserve"> </t>
  </si>
  <si>
    <t>Each Terminal Suite</t>
  </si>
  <si>
    <t>110001a-1</t>
  </si>
  <si>
    <t>Satellite Communications Terminal and Equipment     (Labor)</t>
  </si>
  <si>
    <r>
      <t xml:space="preserve">Offerors shall provide pricing for the following labor associated with CLIN 110001: 
</t>
    </r>
    <r>
      <rPr>
        <b/>
        <sz val="12"/>
        <color theme="1"/>
        <rFont val="Arial"/>
        <family val="2"/>
      </rPr>
      <t xml:space="preserve">
</t>
    </r>
    <r>
      <rPr>
        <b/>
        <sz val="12"/>
        <rFont val="Arial"/>
        <family val="2"/>
      </rPr>
      <t>Yrs 1 &amp; 6:</t>
    </r>
    <r>
      <rPr>
        <sz val="12"/>
        <rFont val="Arial"/>
        <family val="2"/>
      </rPr>
      <t xml:space="preserve"> </t>
    </r>
    <r>
      <rPr>
        <sz val="12"/>
        <color theme="1"/>
        <rFont val="Arial"/>
        <family val="2"/>
      </rPr>
      <t xml:space="preserve">Provide Integration, Testing, and Installation labor costs for all equipment provided in CLIN 110001.
</t>
    </r>
    <r>
      <rPr>
        <b/>
        <sz val="12"/>
        <color theme="1"/>
        <rFont val="Arial"/>
        <family val="2"/>
      </rPr>
      <t>Yrs 2-5, 7-10 + 6-month extension period:</t>
    </r>
    <r>
      <rPr>
        <sz val="12"/>
        <color theme="1"/>
        <rFont val="Arial"/>
        <family val="2"/>
      </rPr>
      <t xml:space="preserve"> Provide labor costs for services to support operations and maintenance for equipment provided in CLIN 110001.  
</t>
    </r>
    <r>
      <rPr>
        <b/>
        <sz val="12"/>
        <color theme="1"/>
        <rFont val="Arial"/>
        <family val="2"/>
      </rPr>
      <t>Do not include travel, shipping or equipment in CLIN 110001a.</t>
    </r>
    <r>
      <rPr>
        <sz val="12"/>
        <color theme="1"/>
        <rFont val="Arial"/>
        <family val="2"/>
      </rPr>
      <t xml:space="preserve"> </t>
    </r>
  </si>
  <si>
    <t>Per Year</t>
  </si>
  <si>
    <t>Labor Category Code</t>
  </si>
  <si>
    <t>LC-2</t>
  </si>
  <si>
    <t>LC-1</t>
  </si>
  <si>
    <t>Enter LC Code Here</t>
  </si>
  <si>
    <t>Labor Category Name</t>
  </si>
  <si>
    <t>Labor Category Hours</t>
  </si>
  <si>
    <t>Enter Annual Labor Category Hours</t>
  </si>
  <si>
    <t>110001b-1</t>
  </si>
  <si>
    <t>Satellite Communications Terminal and Equipment  (Spares/Warranty)</t>
  </si>
  <si>
    <r>
      <t xml:space="preserve">Offerors shall provide pricing for spares and warranty to support operations and maintenance for all equipment provided in CLIN 110001. This includes management (labor) for spares and warranty activities. </t>
    </r>
    <r>
      <rPr>
        <b/>
        <sz val="12"/>
        <color theme="1"/>
        <rFont val="Arial"/>
        <family val="2"/>
      </rPr>
      <t xml:space="preserve">Do not include travel or shipping in CLIN 110001b.  </t>
    </r>
    <r>
      <rPr>
        <sz val="12"/>
        <color theme="1"/>
        <rFont val="Arial"/>
        <family val="2"/>
      </rPr>
      <t xml:space="preserve">                                                                         </t>
    </r>
    <r>
      <rPr>
        <b/>
        <sz val="12"/>
        <color theme="1"/>
        <rFont val="Arial"/>
        <family val="2"/>
      </rPr>
      <t xml:space="preserve">    </t>
    </r>
    <r>
      <rPr>
        <sz val="12"/>
        <color theme="1"/>
        <rFont val="Arial"/>
        <family val="2"/>
      </rPr>
      <t xml:space="preserve">                                                             </t>
    </r>
  </si>
  <si>
    <t>110002-1</t>
  </si>
  <si>
    <t>Program Management</t>
  </si>
  <si>
    <r>
      <t xml:space="preserve">Offerors shall provide pricing for labor related to the following: Start-up labor costs, contract initiation,  information assurance costs and system engineering costs proposed throughout the contract lifecycle (5-year base period, plus the two option periods and the 6-month extension period), system documentation, configuration management documentation and system O&amp;M Manuals. Additionally, any other program management related labor required for the offerors solution should be included in CLIN 110002. </t>
    </r>
    <r>
      <rPr>
        <b/>
        <sz val="12"/>
        <color theme="1"/>
        <rFont val="Arial"/>
        <family val="2"/>
      </rPr>
      <t>Do not include travel or equipment in CLIN 110002.</t>
    </r>
  </si>
  <si>
    <t>110003-1</t>
  </si>
  <si>
    <t>Space Segment</t>
  </si>
  <si>
    <r>
      <t xml:space="preserve">Offerors shall provide pricing for space segment bandwidth. Offerors shall provide the amount of bandwidth (MHz) proposed in the Column D description (entitled "Offeror Provided Description of Service/Product"). Note that If any other cost elements (such as teleport services) are proposed, they must be described (in full) both in D and in the Offeror's Price Narrative referenced in Section B. This CLIN should also include the cost of any "occasional satellite use cost" if proposed as part of the technical approach. </t>
    </r>
    <r>
      <rPr>
        <b/>
        <sz val="12"/>
        <color theme="1"/>
        <rFont val="Arial"/>
        <family val="2"/>
      </rPr>
      <t>Do not include travel or shipping in CLIN 110003.</t>
    </r>
  </si>
  <si>
    <t xml:space="preserve">  </t>
  </si>
  <si>
    <t>110004-1</t>
  </si>
  <si>
    <t>Teleport Service</t>
  </si>
  <si>
    <r>
      <t>Offerors shall provide pricing for teleport services only and must include any associated labor. Note that if teleport services are not included as part of the space segment costs identified in CLIN 110003, the teleport services costs must be identified in CLIN 110004 (to include any associated labor) and must be described (in full) both in Column D (entitled "Offeror Provided Description of Service/Product") and in the Offeror's Price Narrative referenced in Section B. Offerors shall also include rack space for GFE if a part of the Offeror's technical approach.</t>
    </r>
    <r>
      <rPr>
        <b/>
        <sz val="12"/>
        <color theme="1"/>
        <rFont val="Arial"/>
        <family val="2"/>
      </rPr>
      <t xml:space="preserve"> Do not include travel or shipping in CLIN 110004.</t>
    </r>
  </si>
  <si>
    <t>110005-1</t>
  </si>
  <si>
    <t xml:space="preserve">Terrestrial Service </t>
  </si>
  <si>
    <r>
      <t xml:space="preserve">Offerors shall provide pricing for terrestrial service and include associated labor. </t>
    </r>
    <r>
      <rPr>
        <b/>
        <sz val="12"/>
        <color theme="1"/>
        <rFont val="Arial"/>
        <family val="2"/>
      </rPr>
      <t>Do not include travel or shipping in CLIN 110005.</t>
    </r>
  </si>
  <si>
    <t>110006-1</t>
  </si>
  <si>
    <t>Training - Materials &amp; Labor</t>
  </si>
  <si>
    <r>
      <t xml:space="preserve">Offeror's shall provide pricing to Include the cost to develop and produce a training plan. This CLIN should include all training materials (i.e. student handouts/guides) and labor cost for instructors to deliver the training. Training is required for the entire period of performance (5-year base period, plus the two option periods and the 6-month extension period). </t>
    </r>
    <r>
      <rPr>
        <b/>
        <sz val="12"/>
        <color theme="1"/>
        <rFont val="Arial"/>
        <family val="2"/>
      </rPr>
      <t>Do not include travel or shipping in CLIN 110006.</t>
    </r>
  </si>
  <si>
    <t>LC-5</t>
  </si>
  <si>
    <t>110007-1</t>
  </si>
  <si>
    <t>Frequency Clearances and Approvals</t>
  </si>
  <si>
    <r>
      <t xml:space="preserve">Offerors shall price the cost to establish frequency clearances and approvals for each of the following countries: Bahrain, Germany, Kuwait, Qatar, Saudi Arabia, United Arab Emirates. Offerors shall also identify the period timeframes (e.g. 5 years) of the frequency clearance's initial expiration/duration and must describe this information (in full) both in Column D (entitled "Offeror Provided Description of Service/Product") and in the Offeror's Price Narrative referenced in Section B.  Offeror’s price shall be the sum total of the frequency clearances and approvals costs for the six countries identified above. </t>
    </r>
    <r>
      <rPr>
        <b/>
        <sz val="12"/>
        <color theme="1"/>
        <rFont val="Arial"/>
        <family val="2"/>
      </rPr>
      <t>Do not include travel or shipping in CLIN 110007.</t>
    </r>
  </si>
  <si>
    <t>First time and/or one period</t>
  </si>
  <si>
    <t xml:space="preserve">Enter Labor Category Hours Here One Time and per Annual Period </t>
  </si>
  <si>
    <t>110007a-1</t>
  </si>
  <si>
    <t>Frequency Clearances and Approvals (Renewals)</t>
  </si>
  <si>
    <r>
      <t>Offerors shall price the frequency clearance renewal fees for each of the following countries: Bahrain, Germany, Kuwait, Qatar, Saudi Arabia, United Arab Emirates. Offerors shall also provide the period timeframes (e.g. 1 year) and must describe this information (in full) both in Column D (entitled "Offeror Provided Description of Service/Product") and in the Offeror's Price Narrative referenced in Section B</t>
    </r>
    <r>
      <rPr>
        <b/>
        <sz val="12"/>
        <color theme="1"/>
        <rFont val="Arial"/>
        <family val="2"/>
      </rPr>
      <t>.</t>
    </r>
    <r>
      <rPr>
        <sz val="12"/>
        <color theme="1"/>
        <rFont val="Arial"/>
        <family val="2"/>
      </rPr>
      <t xml:space="preserve"> Offerors shall not provide pricing in Year 1 for CLIN 110007a. Pricing for CLIN 110007a (if applicable) should be provided in Years 2 thru 10 and the 6 month extension. Offeror’s price shall be the sum total of the frequency clearances and approval renewals costs for the six countries identified above. </t>
    </r>
    <r>
      <rPr>
        <b/>
        <sz val="12"/>
        <color theme="1"/>
        <rFont val="Arial"/>
        <family val="2"/>
      </rPr>
      <t>Do not include travel or shipping in CLIN 110007a.</t>
    </r>
  </si>
  <si>
    <t>110008-1</t>
  </si>
  <si>
    <t>Network Management and Operations Support (Equipment)</t>
  </si>
  <si>
    <r>
      <t xml:space="preserve">Offerors shall provide pricing for network management and operations support equipment. </t>
    </r>
    <r>
      <rPr>
        <b/>
        <sz val="12"/>
        <color theme="1"/>
        <rFont val="Arial"/>
        <family val="2"/>
      </rPr>
      <t xml:space="preserve">This CLIN is priced in Years 1 and 6 only. Do not include travel or shipping in CLIN 110008. </t>
    </r>
  </si>
  <si>
    <t>110008a-1</t>
  </si>
  <si>
    <t>Network Management and Operations Support                (Labor)</t>
  </si>
  <si>
    <r>
      <t xml:space="preserve">Offerors shall provide pricing for the following labor associated with CLIN 110008: </t>
    </r>
    <r>
      <rPr>
        <b/>
        <sz val="12"/>
        <color theme="1"/>
        <rFont val="Arial"/>
        <family val="2"/>
      </rPr>
      <t xml:space="preserve">
Yrs 1 &amp; 6: </t>
    </r>
    <r>
      <rPr>
        <sz val="12"/>
        <color theme="1"/>
        <rFont val="Arial"/>
        <family val="2"/>
      </rPr>
      <t>Provide Integration, Testing, and Installation labor costs for all equipment provided in CLIN 110008.</t>
    </r>
    <r>
      <rPr>
        <b/>
        <sz val="12"/>
        <color theme="1"/>
        <rFont val="Arial"/>
        <family val="2"/>
      </rPr>
      <t xml:space="preserve">
Yrs 2-5, 7-10 + 6-month extension period: </t>
    </r>
    <r>
      <rPr>
        <sz val="12"/>
        <color theme="1"/>
        <rFont val="Arial"/>
        <family val="2"/>
      </rPr>
      <t xml:space="preserve">Provide labor costs for services (including Help Desk and NOC) to support operations and maintenance for equipment provided in CLIN 110008. 
</t>
    </r>
    <r>
      <rPr>
        <b/>
        <sz val="12"/>
        <color theme="1"/>
        <rFont val="Arial"/>
        <family val="2"/>
      </rPr>
      <t xml:space="preserve">Do not include travel, shipping or equipment in CLIN 110008a. </t>
    </r>
  </si>
  <si>
    <t>LC-8</t>
  </si>
  <si>
    <t>110008b-1</t>
  </si>
  <si>
    <t>Network Management and Operations Support (Spares/Warranty)</t>
  </si>
  <si>
    <r>
      <t xml:space="preserve">Offerors shall provide pricing for spares and warranty to support operations and maintenance for all equipment provided in CLIN 110008. This includes management (labor) for spares and warranty activities. </t>
    </r>
    <r>
      <rPr>
        <b/>
        <sz val="12"/>
        <color theme="1"/>
        <rFont val="Arial"/>
        <family val="2"/>
      </rPr>
      <t xml:space="preserve">Do not include travel or shipping in CLIN 110008b.  </t>
    </r>
  </si>
  <si>
    <t xml:space="preserve"> N/A</t>
  </si>
  <si>
    <t>110000-1</t>
  </si>
  <si>
    <t>Total Contract Year Cost</t>
  </si>
  <si>
    <t>110001-2</t>
  </si>
  <si>
    <t>This CLIN is priced out in Year 1 and 6 Only</t>
  </si>
  <si>
    <t>110001a-2</t>
  </si>
  <si>
    <t>110001b-2</t>
  </si>
  <si>
    <t>110002-2</t>
  </si>
  <si>
    <t>110003-2</t>
  </si>
  <si>
    <t>110004-2</t>
  </si>
  <si>
    <t>110005-2</t>
  </si>
  <si>
    <t>110006-2</t>
  </si>
  <si>
    <t>110007-2</t>
  </si>
  <si>
    <t>110007a-2</t>
  </si>
  <si>
    <t>110008-2</t>
  </si>
  <si>
    <t>110008a-2</t>
  </si>
  <si>
    <t>110008b-2</t>
  </si>
  <si>
    <t>110000-2</t>
  </si>
  <si>
    <t>110001a-3</t>
  </si>
  <si>
    <t>Not               Applicable</t>
  </si>
  <si>
    <t>110001b-3</t>
  </si>
  <si>
    <t>110002-3</t>
  </si>
  <si>
    <t>110003-3</t>
  </si>
  <si>
    <t>110004-3</t>
  </si>
  <si>
    <t>110005-3</t>
  </si>
  <si>
    <t>110006-3</t>
  </si>
  <si>
    <t>110007-3</t>
  </si>
  <si>
    <t>110007a-3</t>
  </si>
  <si>
    <t>110008-3</t>
  </si>
  <si>
    <t>110008a-3</t>
  </si>
  <si>
    <t>110008b-3</t>
  </si>
  <si>
    <t>110000-3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</si>
</sst>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2"/>
      <color theme="1"/>
      <name val="Arial"/>
      <family val="2"/>
    </font>
    <font>
      <sz val="11"/>
      <color theme="1"/>
      <name val="Arial"/>
      <family val="2"/>
    </font>
    <font>
      <b/>
      <sz val="12"/>
      <color theme="1"/>
      <name val="Arial"/>
      <family val="2"/>
    </font>
    <font>
      <b/>
      <sz val="11"/>
      <color theme="1"/>
      <name val="Arial"/>
      <family val="2"/>
    </font>
    <font>
      <sz val="12"/>
      <name val="Arial"/>
      <family val="2"/>
    </font>
    <font>
      <b/>
      <u/>
      <sz val="12"/>
      <color theme="1"/>
      <name val="Arial"/>
      <family val="2"/>
    </font>
    <font>
      <sz val="8"/>
      <name val="Arial Narrow"/>
      <family val="2"/>
    </font>
    <font>
      <b/>
      <sz val="12"/>
      <name val="Arial"/>
      <family val="2"/>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thick">
        <color rgb="FFFF0000"/>
      </left>
      <right style="thick">
        <color rgb="FFFF0000"/>
      </right>
      <top style="thick">
        <color rgb="FFFF0000"/>
      </top>
      <bottom style="thick">
        <color rgb="FFFF0000"/>
      </bottom>
      <diagonal/>
    </border>
    <border>
      <left style="medium">
        <color auto="1"/>
      </left>
      <right/>
      <top/>
      <bottom/>
      <diagonal/>
    </border>
    <border>
      <left style="medium">
        <color auto="1"/>
      </left>
      <right style="medium">
        <color auto="1"/>
      </right>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medium">
        <color auto="1"/>
      </right>
      <top style="medium">
        <color auto="1"/>
      </top>
      <bottom/>
      <diagonal/>
    </border>
    <border>
      <left style="thick">
        <color rgb="FFFF0000"/>
      </left>
      <right style="medium">
        <color auto="1"/>
      </right>
      <top/>
      <bottom/>
      <diagonal/>
    </border>
    <border>
      <left style="thick">
        <color rgb="FFFF0000"/>
      </left>
      <right style="medium">
        <color auto="1"/>
      </right>
      <top/>
      <bottom style="medium">
        <color auto="1"/>
      </bottom>
      <diagonal/>
    </border>
    <border>
      <left style="medium">
        <color auto="1"/>
      </left>
      <right style="thick">
        <color rgb="FFFF0000"/>
      </right>
      <top style="medium">
        <color auto="1"/>
      </top>
      <bottom/>
      <diagonal/>
    </border>
    <border>
      <left style="medium">
        <color auto="1"/>
      </left>
      <right style="thick">
        <color rgb="FFFF0000"/>
      </right>
      <top/>
      <bottom/>
      <diagonal/>
    </border>
    <border>
      <left style="medium">
        <color auto="1"/>
      </left>
      <right style="thick">
        <color rgb="FFFF0000"/>
      </right>
      <top/>
      <bottom style="medium">
        <color auto="1"/>
      </bottom>
      <diagonal/>
    </border>
    <border>
      <left/>
      <right style="thick">
        <color rgb="FFFF0000"/>
      </right>
      <top style="thick">
        <color rgb="FFFF0000"/>
      </top>
      <bottom style="thick">
        <color rgb="FFFF0000"/>
      </bottom>
      <diagonal/>
    </border>
    <border>
      <left/>
      <right style="thick">
        <color auto="1"/>
      </right>
      <top style="thick">
        <color rgb="FFFF0000"/>
      </top>
      <bottom style="thick">
        <color rgb="FFFF0000"/>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style="thick">
        <color rgb="FFFF0000"/>
      </right>
      <top style="medium">
        <color auto="1"/>
      </top>
      <bottom style="medium">
        <color auto="1"/>
      </bottom>
      <diagonal/>
    </border>
    <border>
      <left style="medium">
        <color auto="1"/>
      </left>
      <right style="medium">
        <color auto="1"/>
      </right>
      <top style="thick">
        <color rgb="FFFF0000"/>
      </top>
      <bottom style="medium">
        <color auto="1"/>
      </bottom>
      <diagonal/>
    </border>
    <border>
      <left style="medium">
        <color auto="1"/>
      </left>
      <right style="thick">
        <color rgb="FFFF0000"/>
      </right>
      <top style="thick">
        <color rgb="FFFF0000"/>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rgb="FFFF0000"/>
      </bottom>
      <diagonal/>
    </border>
    <border>
      <left style="medium">
        <color auto="1"/>
      </left>
      <right style="thick">
        <color rgb="FFFF0000"/>
      </right>
      <top style="medium">
        <color auto="1"/>
      </top>
      <bottom style="thick">
        <color rgb="FFFF0000"/>
      </bottom>
      <diagonal/>
    </border>
    <border>
      <left style="thick">
        <color rgb="FFFF0000"/>
      </left>
      <right/>
      <top style="medium">
        <color auto="1"/>
      </top>
      <bottom/>
      <diagonal/>
    </border>
    <border>
      <left style="thick">
        <color rgb="FFFF0000"/>
      </left>
      <right/>
      <top/>
      <bottom/>
      <diagonal/>
    </border>
    <border>
      <left style="thick">
        <color rgb="FFFF0000"/>
      </left>
      <right/>
      <top/>
      <bottom style="medium">
        <color auto="1"/>
      </bottom>
      <diagonal/>
    </border>
    <border>
      <left style="medium">
        <color auto="1"/>
      </left>
      <right style="thick">
        <color rgb="FFFF0000"/>
      </right>
      <top style="thick">
        <color rgb="FFFF0000"/>
      </top>
      <bottom/>
      <diagonal/>
    </border>
    <border>
      <left style="medium">
        <color auto="1"/>
      </left>
      <right style="thick">
        <color rgb="FFFF0000"/>
      </right>
      <top/>
      <bottom style="thick">
        <color rgb="FFFF0000"/>
      </bottom>
      <diagonal/>
    </border>
    <border>
      <left style="thick">
        <color rgb="FFFF0000"/>
      </left>
      <right style="medium">
        <color auto="1"/>
      </right>
      <top/>
      <bottom style="thick">
        <color rgb="FFFF0000"/>
      </bottom>
      <diagonal/>
    </border>
    <border>
      <left style="thick">
        <color auto="1"/>
      </left>
      <right style="thick">
        <color auto="1"/>
      </right>
      <top style="thick">
        <color auto="1"/>
      </top>
      <bottom style="thick">
        <color rgb="FFFF0000"/>
      </bottom>
      <diagonal/>
    </border>
    <border>
      <left style="thick">
        <color auto="1"/>
      </left>
      <right style="thick">
        <color auto="1"/>
      </right>
      <top style="thick">
        <color rgb="FFFF0000"/>
      </top>
      <bottom style="thick">
        <color rgb="FFFF0000"/>
      </bottom>
      <diagonal/>
    </border>
    <border>
      <left style="thick">
        <color rgb="FFFF0000"/>
      </left>
      <right style="medium">
        <color auto="1"/>
      </right>
      <top style="thick">
        <color rgb="FFFF0000"/>
      </top>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rgb="FFFF0000"/>
      </bottom>
      <diagonal/>
    </border>
  </borders>
  <cellStyleXfs count="1">
    <xf numFmtId="0" fontId="0" fillId="0" borderId="0"/>
  </cellStyleXfs>
  <cellXfs count="220">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4" xfId="0" applyFont="1" applyFill="1" applyBorder="1" applyAlignment="1">
      <alignment horizontal="centerContinuous" vertical="center" wrapText="1"/>
    </xf>
    <xf numFmtId="0" fontId="2" fillId="5" borderId="2" xfId="0" applyFont="1" applyFill="1" applyBorder="1" applyAlignment="1">
      <alignment horizontal="centerContinuous" vertical="center" wrapText="1"/>
    </xf>
    <xf numFmtId="0" fontId="2" fillId="5" borderId="3" xfId="0" applyFont="1" applyFill="1" applyBorder="1" applyAlignment="1">
      <alignment horizontal="centerContinuous" vertical="center" wrapText="1"/>
    </xf>
    <xf numFmtId="0" fontId="2" fillId="5" borderId="4" xfId="0" applyFont="1" applyFill="1" applyBorder="1" applyAlignment="1">
      <alignment horizontal="centerContinuous" vertical="center" wrapText="1"/>
    </xf>
    <xf numFmtId="0" fontId="2" fillId="5" borderId="2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 fillId="0" borderId="6" xfId="0" applyFont="1" applyBorder="1" applyAlignment="1">
      <alignment vertical="center" wrapText="1"/>
    </xf>
    <xf numFmtId="0" fontId="6" fillId="0" borderId="0" xfId="0" applyFont="1" applyAlignment="1">
      <alignment horizontal="right"/>
    </xf>
    <xf numFmtId="0" fontId="0" fillId="0" borderId="0" xfId="0" applyFont="1"/>
    <xf numFmtId="0" fontId="6" fillId="0" borderId="0" xfId="0" applyFont="1" applyAlignment="1">
      <alignment horizontal="right" vertical="center"/>
    </xf>
    <xf numFmtId="0" fontId="0" fillId="6" borderId="1" xfId="0" applyFont="1" applyFill="1" applyBorder="1" applyAlignment="1">
      <alignment horizontal="center" vertical="center" wrapText="1"/>
    </xf>
    <xf numFmtId="0" fontId="0" fillId="6" borderId="4" xfId="0" applyFont="1" applyFill="1" applyBorder="1" applyAlignment="1">
      <alignment horizontal="center" vertical="center" wrapText="1"/>
    </xf>
    <xf numFmtId="164" fontId="0" fillId="6" borderId="4" xfId="0" applyNumberFormat="1" applyFont="1" applyFill="1" applyBorder="1" applyAlignment="1">
      <alignment horizontal="center" vertical="center" wrapText="1"/>
    </xf>
    <xf numFmtId="0" fontId="0" fillId="6" borderId="1" xfId="0" applyFont="1" applyFill="1" applyBorder="1" applyAlignment="1">
      <alignment horizontal="center"/>
    </xf>
    <xf numFmtId="0" fontId="0" fillId="3" borderId="3" xfId="0" applyFont="1" applyFill="1" applyBorder="1" applyAlignment="1">
      <alignment horizontal="center"/>
    </xf>
    <xf numFmtId="0" fontId="0" fillId="0" borderId="0" xfId="0" applyFont="1" applyAlignment="1">
      <alignment horizontal="center"/>
    </xf>
    <xf numFmtId="0" fontId="0" fillId="5" borderId="28" xfId="0" applyFont="1" applyFill="1" applyBorder="1"/>
    <xf numFmtId="0" fontId="0" fillId="5" borderId="1"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3" borderId="2" xfId="0" applyFont="1" applyFill="1" applyBorder="1" applyAlignment="1">
      <alignment horizontal="center"/>
    </xf>
    <xf numFmtId="0" fontId="0" fillId="3" borderId="12" xfId="0" applyFont="1" applyFill="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0" xfId="0" applyFont="1" applyAlignment="1"/>
    <xf numFmtId="0" fontId="0" fillId="0" borderId="0" xfId="0" applyFont="1" applyFill="1"/>
    <xf numFmtId="0" fontId="0" fillId="7" borderId="1"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2" xfId="0" applyFont="1" applyFill="1" applyBorder="1" applyAlignment="1">
      <alignment horizontal="center" vertical="center" wrapText="1"/>
    </xf>
    <xf numFmtId="0" fontId="0" fillId="7" borderId="33" xfId="0" applyFont="1" applyFill="1" applyBorder="1" applyAlignment="1">
      <alignment horizontal="center" vertical="center" wrapText="1"/>
    </xf>
    <xf numFmtId="0" fontId="0" fillId="7" borderId="34" xfId="0" applyFont="1" applyFill="1" applyBorder="1" applyAlignment="1">
      <alignment horizontal="center" vertical="center" wrapText="1"/>
    </xf>
    <xf numFmtId="0" fontId="0" fillId="7" borderId="35"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0" fillId="5" borderId="15" xfId="0" applyFont="1" applyFill="1" applyBorder="1" applyAlignment="1">
      <alignment horizontal="centerContinuous" vertical="center" wrapText="1"/>
    </xf>
    <xf numFmtId="0" fontId="0" fillId="5" borderId="0" xfId="0" applyFont="1" applyFill="1" applyBorder="1" applyAlignment="1">
      <alignment horizontal="centerContinuous" vertical="center" wrapText="1"/>
    </xf>
    <xf numFmtId="0" fontId="0" fillId="5" borderId="30" xfId="0" applyFont="1" applyFill="1" applyBorder="1" applyAlignment="1">
      <alignment horizontal="centerContinuous" vertical="center" wrapText="1"/>
    </xf>
    <xf numFmtId="0" fontId="0" fillId="7" borderId="31" xfId="0" applyFont="1" applyFill="1" applyBorder="1" applyAlignment="1">
      <alignment horizontal="center" vertical="center" wrapText="1"/>
    </xf>
    <xf numFmtId="0" fontId="0" fillId="0" borderId="4" xfId="0" applyFont="1" applyFill="1" applyBorder="1" applyAlignment="1"/>
    <xf numFmtId="0" fontId="0" fillId="0" borderId="1" xfId="0" applyFont="1" applyFill="1" applyBorder="1"/>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Alignment="1">
      <alignment horizontal="right" vertical="center"/>
    </xf>
    <xf numFmtId="0" fontId="0" fillId="4" borderId="1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0" xfId="0" applyAlignment="1">
      <alignment horizontal="center"/>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0" borderId="5" xfId="0" applyFont="1" applyBorder="1" applyAlignment="1">
      <alignment vertical="center" wrapText="1"/>
    </xf>
    <xf numFmtId="164" fontId="1" fillId="0" borderId="5" xfId="0" applyNumberFormat="1" applyFont="1" applyBorder="1" applyAlignment="1">
      <alignment vertical="center" wrapText="1"/>
    </xf>
    <xf numFmtId="164" fontId="1" fillId="0" borderId="6" xfId="0" applyNumberFormat="1" applyFont="1" applyBorder="1" applyAlignment="1">
      <alignment vertical="center" wrapText="1"/>
    </xf>
    <xf numFmtId="0" fontId="2" fillId="0" borderId="0" xfId="0" applyFont="1" applyAlignment="1">
      <alignment horizontal="center"/>
    </xf>
    <xf numFmtId="0" fontId="0" fillId="0" borderId="0" xfId="0" applyAlignment="1">
      <alignment horizontal="center"/>
    </xf>
    <xf numFmtId="2" fontId="0" fillId="0" borderId="1" xfId="0" applyNumberFormat="1" applyFont="1" applyFill="1" applyBorder="1" applyAlignment="1">
      <alignment horizontal="center" vertical="center" wrapText="1"/>
    </xf>
    <xf numFmtId="164" fontId="0" fillId="4" borderId="14"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2" fontId="0" fillId="0" borderId="7" xfId="0" applyNumberFormat="1" applyFont="1" applyBorder="1" applyAlignment="1">
      <alignment horizontal="center" vertical="center" wrapText="1"/>
    </xf>
    <xf numFmtId="2" fontId="0" fillId="0" borderId="16" xfId="0" applyNumberFormat="1" applyFont="1" applyBorder="1" applyAlignment="1">
      <alignment horizontal="center" vertical="center" wrapText="1"/>
    </xf>
    <xf numFmtId="2" fontId="0" fillId="0" borderId="5"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3"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1" fillId="4"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164" fontId="0" fillId="4" borderId="18" xfId="0" applyNumberFormat="1" applyFont="1" applyFill="1" applyBorder="1" applyAlignment="1">
      <alignment horizontal="center" vertical="center" wrapText="1"/>
    </xf>
    <xf numFmtId="164" fontId="0" fillId="4" borderId="19" xfId="0" applyNumberFormat="1" applyFont="1" applyFill="1" applyBorder="1" applyAlignment="1">
      <alignment horizontal="center" vertical="center" wrapText="1"/>
    </xf>
    <xf numFmtId="164" fontId="0" fillId="4" borderId="17" xfId="0" applyNumberFormat="1" applyFont="1" applyFill="1" applyBorder="1" applyAlignment="1">
      <alignment horizontal="center" vertical="center" wrapText="1"/>
    </xf>
    <xf numFmtId="164" fontId="0" fillId="0" borderId="20" xfId="0" applyNumberFormat="1" applyFont="1" applyBorder="1" applyAlignment="1">
      <alignment horizontal="center" vertical="center" wrapText="1"/>
    </xf>
    <xf numFmtId="164" fontId="0" fillId="0" borderId="21" xfId="0" applyNumberFormat="1" applyFont="1" applyBorder="1" applyAlignment="1">
      <alignment horizontal="center" vertical="center" wrapText="1"/>
    </xf>
    <xf numFmtId="164" fontId="0" fillId="0" borderId="22" xfId="0" applyNumberFormat="1" applyFont="1" applyBorder="1" applyAlignment="1">
      <alignment horizontal="center" vertical="center" wrapText="1"/>
    </xf>
    <xf numFmtId="164" fontId="0" fillId="0" borderId="13" xfId="0" applyNumberFormat="1" applyFont="1" applyBorder="1" applyAlignment="1">
      <alignment horizontal="center" vertical="center" wrapText="1"/>
    </xf>
    <xf numFmtId="0" fontId="0" fillId="0" borderId="30" xfId="0" applyFont="1" applyBorder="1" applyAlignment="1">
      <alignment horizontal="center" vertical="center" wrapText="1"/>
    </xf>
    <xf numFmtId="0" fontId="0" fillId="0" borderId="6" xfId="0" applyFont="1" applyBorder="1" applyAlignment="1">
      <alignment horizontal="center" vertical="center" wrapText="1"/>
    </xf>
    <xf numFmtId="2" fontId="0" fillId="7" borderId="7" xfId="0" applyNumberFormat="1" applyFont="1" applyFill="1" applyBorder="1" applyAlignment="1">
      <alignment horizontal="center" vertical="center" wrapText="1"/>
    </xf>
    <xf numFmtId="2" fontId="0" fillId="7" borderId="16" xfId="0" applyNumberFormat="1" applyFont="1" applyFill="1" applyBorder="1" applyAlignment="1">
      <alignment horizontal="center" vertical="center" wrapText="1"/>
    </xf>
    <xf numFmtId="2" fontId="0" fillId="7" borderId="5" xfId="0" applyNumberFormat="1" applyFont="1" applyFill="1" applyBorder="1" applyAlignment="1">
      <alignment horizontal="center" vertical="center" wrapText="1"/>
    </xf>
    <xf numFmtId="0" fontId="1" fillId="4"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164" fontId="0" fillId="0" borderId="5" xfId="0" applyNumberFormat="1" applyFont="1" applyFill="1" applyBorder="1" applyAlignment="1">
      <alignment horizontal="center" vertical="center" wrapText="1"/>
    </xf>
    <xf numFmtId="164" fontId="0" fillId="8" borderId="40" xfId="0" applyNumberFormat="1" applyFont="1" applyFill="1" applyBorder="1" applyAlignment="1">
      <alignment horizontal="center" vertical="center" wrapText="1"/>
    </xf>
    <xf numFmtId="164" fontId="0" fillId="8" borderId="24" xfId="0" applyNumberFormat="1" applyFont="1" applyFill="1" applyBorder="1" applyAlignment="1">
      <alignment horizontal="center" vertical="center" wrapText="1"/>
    </xf>
    <xf numFmtId="164" fontId="0" fillId="8" borderId="41" xfId="0" applyNumberFormat="1" applyFont="1" applyFill="1" applyBorder="1" applyAlignment="1">
      <alignment horizontal="center" vertical="center" wrapText="1"/>
    </xf>
    <xf numFmtId="0" fontId="1" fillId="4" borderId="18" xfId="0" applyFont="1" applyFill="1" applyBorder="1" applyAlignment="1">
      <alignment vertical="center" wrapText="1"/>
    </xf>
    <xf numFmtId="0" fontId="0" fillId="0" borderId="19" xfId="0" applyBorder="1" applyAlignment="1">
      <alignment vertical="center" wrapText="1"/>
    </xf>
    <xf numFmtId="0" fontId="0" fillId="0" borderId="17" xfId="0" applyBorder="1" applyAlignment="1">
      <alignment vertical="center" wrapText="1"/>
    </xf>
    <xf numFmtId="164" fontId="0" fillId="0" borderId="30" xfId="0" applyNumberFormat="1" applyFont="1" applyBorder="1" applyAlignment="1">
      <alignment horizontal="center"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2" fillId="5" borderId="16" xfId="0" applyFont="1" applyFill="1" applyBorder="1" applyAlignment="1">
      <alignment horizontal="center" vertical="center" wrapText="1"/>
    </xf>
    <xf numFmtId="2" fontId="0" fillId="0" borderId="20" xfId="0" applyNumberFormat="1" applyFont="1" applyBorder="1" applyAlignment="1">
      <alignment horizontal="center" vertical="center" wrapText="1"/>
    </xf>
    <xf numFmtId="2" fontId="0" fillId="0" borderId="21" xfId="0" applyNumberFormat="1" applyFont="1" applyBorder="1" applyAlignment="1">
      <alignment horizontal="center" vertical="center" wrapText="1"/>
    </xf>
    <xf numFmtId="2" fontId="0" fillId="0" borderId="42" xfId="0" applyNumberFormat="1" applyFont="1" applyBorder="1" applyAlignment="1">
      <alignment horizontal="center" vertical="center" wrapText="1"/>
    </xf>
    <xf numFmtId="2" fontId="0" fillId="7"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3" xfId="0" applyBorder="1" applyAlignment="1">
      <alignment horizontal="center" vertical="center" wrapText="1"/>
    </xf>
    <xf numFmtId="0" fontId="0" fillId="5" borderId="28" xfId="0" applyFill="1" applyBorder="1"/>
    <xf numFmtId="0" fontId="0" fillId="5" borderId="15" xfId="0" applyFill="1" applyBorder="1" applyAlignment="1">
      <alignment horizontal="centerContinuous" vertical="center" wrapText="1"/>
    </xf>
    <xf numFmtId="0" fontId="0" fillId="5" borderId="0" xfId="0" applyFill="1" applyAlignment="1">
      <alignment horizontal="centerContinuous" vertical="center" wrapText="1"/>
    </xf>
    <xf numFmtId="0" fontId="0" fillId="5" borderId="30" xfId="0" applyFill="1" applyBorder="1" applyAlignment="1">
      <alignment horizontal="centerContinuous" vertical="center" wrapText="1"/>
    </xf>
    <xf numFmtId="0" fontId="0" fillId="0" borderId="7" xfId="0" applyBorder="1" applyAlignment="1">
      <alignment horizontal="center" vertical="center" wrapText="1"/>
    </xf>
    <xf numFmtId="0" fontId="0" fillId="0" borderId="23" xfId="0" applyBorder="1" applyAlignment="1">
      <alignment horizontal="left" vertical="center" wrapText="1"/>
    </xf>
    <xf numFmtId="0" fontId="3" fillId="4" borderId="18" xfId="0" applyFont="1" applyFill="1" applyBorder="1" applyAlignment="1">
      <alignment horizontal="center" vertical="center" wrapText="1"/>
    </xf>
    <xf numFmtId="0" fontId="0" fillId="0" borderId="20" xfId="0" applyBorder="1" applyAlignment="1">
      <alignment horizontal="center" vertical="center" wrapText="1"/>
    </xf>
    <xf numFmtId="0" fontId="0" fillId="7" borderId="28" xfId="0" applyFill="1" applyBorder="1" applyAlignment="1">
      <alignment horizontal="center" vertical="center" wrapText="1"/>
    </xf>
    <xf numFmtId="164" fontId="0" fillId="7" borderId="43" xfId="0" applyNumberFormat="1" applyFill="1" applyBorder="1" applyAlignment="1">
      <alignment horizontal="center" vertical="center" wrapText="1"/>
    </xf>
    <xf numFmtId="164" fontId="0" fillId="7" borderId="13" xfId="0" applyNumberFormat="1" applyFill="1" applyBorder="1" applyAlignment="1">
      <alignment horizontal="center" vertical="center" wrapText="1"/>
    </xf>
    <xf numFmtId="2"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31" xfId="0" applyFill="1" applyBorder="1" applyAlignment="1">
      <alignment horizontal="center" vertical="center" wrapText="1"/>
    </xf>
    <xf numFmtId="0" fontId="0" fillId="0" borderId="16" xfId="0" applyBorder="1" applyAlignment="1">
      <alignment horizontal="center" vertical="center" wrapText="1"/>
    </xf>
    <xf numFmtId="0" fontId="0" fillId="0" borderId="24" xfId="0" applyBorder="1" applyAlignment="1">
      <alignment horizontal="left" vertical="center" wrapText="1"/>
    </xf>
    <xf numFmtId="0" fontId="2" fillId="0" borderId="19" xfId="0" applyFont="1" applyBorder="1" applyAlignment="1">
      <alignment horizontal="center" vertical="center" wrapText="1"/>
    </xf>
    <xf numFmtId="0" fontId="0" fillId="0" borderId="21" xfId="0" applyBorder="1" applyAlignment="1">
      <alignment horizontal="center" vertical="center" wrapText="1"/>
    </xf>
    <xf numFmtId="0" fontId="0" fillId="7" borderId="15" xfId="0" applyFill="1" applyBorder="1" applyAlignment="1">
      <alignment horizontal="center" vertical="center" wrapText="1"/>
    </xf>
    <xf numFmtId="0" fontId="0" fillId="7" borderId="44"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34" xfId="0" applyFill="1"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left" vertical="center" wrapText="1"/>
    </xf>
    <xf numFmtId="0" fontId="2" fillId="0" borderId="17" xfId="0" applyFont="1" applyBorder="1" applyAlignment="1">
      <alignment horizontal="center" vertical="center" wrapText="1"/>
    </xf>
    <xf numFmtId="0" fontId="0" fillId="0" borderId="22" xfId="0" applyBorder="1" applyAlignment="1">
      <alignment horizontal="center" vertical="center" wrapText="1"/>
    </xf>
    <xf numFmtId="0" fontId="0" fillId="7" borderId="11"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5" xfId="0" applyFill="1" applyBorder="1" applyAlignment="1">
      <alignment horizontal="center" vertical="center" wrapText="1"/>
    </xf>
    <xf numFmtId="0" fontId="0" fillId="7" borderId="36" xfId="0" applyFill="1" applyBorder="1" applyAlignment="1">
      <alignment horizontal="center" vertical="center" wrapText="1"/>
    </xf>
    <xf numFmtId="164" fontId="0" fillId="0" borderId="7" xfId="0" applyNumberFormat="1" applyBorder="1" applyAlignment="1">
      <alignment horizontal="center" vertical="center" wrapText="1"/>
    </xf>
    <xf numFmtId="164" fontId="0" fillId="8" borderId="40" xfId="0" applyNumberFormat="1" applyFill="1" applyBorder="1" applyAlignment="1">
      <alignment horizontal="center" vertical="center" wrapText="1"/>
    </xf>
    <xf numFmtId="164" fontId="0" fillId="4" borderId="14" xfId="0" applyNumberFormat="1" applyFill="1" applyBorder="1" applyAlignment="1">
      <alignment horizontal="center" vertical="center" wrapText="1"/>
    </xf>
    <xf numFmtId="2" fontId="0" fillId="0" borderId="7" xfId="0" applyNumberFormat="1" applyBorder="1" applyAlignment="1">
      <alignment horizontal="center" vertical="center" wrapText="1"/>
    </xf>
    <xf numFmtId="0" fontId="0" fillId="5" borderId="1" xfId="0" applyFill="1" applyBorder="1" applyAlignment="1">
      <alignment horizontal="center" vertical="center" wrapText="1"/>
    </xf>
    <xf numFmtId="0" fontId="0" fillId="4" borderId="14" xfId="0" applyFill="1" applyBorder="1" applyAlignment="1">
      <alignment horizontal="center" vertical="center" wrapText="1"/>
    </xf>
    <xf numFmtId="164" fontId="0" fillId="0" borderId="16" xfId="0" applyNumberFormat="1" applyBorder="1" applyAlignment="1">
      <alignment horizontal="center" vertical="center" wrapText="1"/>
    </xf>
    <xf numFmtId="164" fontId="0" fillId="8" borderId="24" xfId="0" applyNumberFormat="1" applyFill="1" applyBorder="1" applyAlignment="1">
      <alignment horizontal="center" vertical="center" wrapText="1"/>
    </xf>
    <xf numFmtId="0" fontId="0" fillId="4" borderId="14" xfId="0" applyFill="1" applyBorder="1" applyAlignment="1">
      <alignment horizontal="center" vertical="center" wrapText="1"/>
    </xf>
    <xf numFmtId="2" fontId="0" fillId="0" borderId="16" xfId="0" applyNumberFormat="1" applyBorder="1" applyAlignment="1">
      <alignment horizontal="center" vertical="center" wrapText="1"/>
    </xf>
    <xf numFmtId="0" fontId="0" fillId="0" borderId="27" xfId="0" applyBorder="1" applyAlignment="1">
      <alignment horizontal="center" vertical="center" wrapText="1"/>
    </xf>
    <xf numFmtId="164" fontId="0" fillId="0" borderId="5" xfId="0" applyNumberFormat="1" applyBorder="1" applyAlignment="1">
      <alignment horizontal="center" vertical="center" wrapText="1"/>
    </xf>
    <xf numFmtId="164" fontId="0" fillId="8" borderId="41" xfId="0" applyNumberFormat="1" applyFill="1" applyBorder="1" applyAlignment="1">
      <alignment horizontal="center" vertical="center" wrapText="1"/>
    </xf>
    <xf numFmtId="2" fontId="0" fillId="0" borderId="5" xfId="0" applyNumberFormat="1" applyBorder="1" applyAlignment="1">
      <alignment horizontal="center" vertical="center" wrapText="1"/>
    </xf>
    <xf numFmtId="0" fontId="0" fillId="5" borderId="2" xfId="0" applyFill="1" applyBorder="1" applyAlignment="1">
      <alignment horizontal="center" vertical="center" wrapText="1"/>
    </xf>
    <xf numFmtId="0" fontId="0" fillId="4" borderId="26" xfId="0" applyFill="1" applyBorder="1" applyAlignment="1">
      <alignment horizontal="center" vertical="center" wrapText="1"/>
    </xf>
    <xf numFmtId="0" fontId="0" fillId="0" borderId="23" xfId="0" applyBorder="1" applyAlignment="1">
      <alignment vertical="center" wrapText="1"/>
    </xf>
    <xf numFmtId="0" fontId="0" fillId="0" borderId="15" xfId="0" applyBorder="1" applyAlignment="1">
      <alignment horizontal="center" vertical="center" wrapText="1"/>
    </xf>
    <xf numFmtId="164" fontId="0" fillId="4" borderId="17" xfId="0" applyNumberForma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11" xfId="0" applyBorder="1" applyAlignment="1">
      <alignment horizontal="center" vertical="center" wrapText="1"/>
    </xf>
    <xf numFmtId="0" fontId="0" fillId="5" borderId="5" xfId="0" applyFill="1" applyBorder="1" applyAlignment="1">
      <alignment horizontal="center" vertical="center" wrapText="1"/>
    </xf>
    <xf numFmtId="0" fontId="0" fillId="4" borderId="17" xfId="0" applyFill="1" applyBorder="1" applyAlignment="1">
      <alignment horizontal="center" vertical="center" wrapText="1"/>
    </xf>
    <xf numFmtId="0" fontId="0" fillId="0" borderId="28" xfId="0" applyBorder="1" applyAlignment="1">
      <alignment horizontal="center" vertical="center" wrapText="1"/>
    </xf>
    <xf numFmtId="2" fontId="0" fillId="7" borderId="7" xfId="0" applyNumberFormat="1" applyFill="1" applyBorder="1" applyAlignment="1">
      <alignment horizontal="center" vertical="center" wrapText="1"/>
    </xf>
    <xf numFmtId="0" fontId="0" fillId="7" borderId="2" xfId="0" applyFill="1" applyBorder="1" applyAlignment="1">
      <alignment horizontal="center" vertical="center" wrapText="1"/>
    </xf>
    <xf numFmtId="0" fontId="0" fillId="7" borderId="32" xfId="0" applyFill="1" applyBorder="1" applyAlignment="1">
      <alignment horizontal="center" vertical="center" wrapText="1"/>
    </xf>
    <xf numFmtId="0" fontId="0" fillId="7" borderId="33" xfId="0" applyFill="1" applyBorder="1" applyAlignment="1">
      <alignment horizontal="center" vertical="center" wrapText="1"/>
    </xf>
    <xf numFmtId="2" fontId="0" fillId="7" borderId="16" xfId="0" applyNumberFormat="1" applyFill="1" applyBorder="1" applyAlignment="1">
      <alignment horizontal="center" vertical="center" wrapText="1"/>
    </xf>
    <xf numFmtId="2" fontId="0" fillId="7" borderId="5" xfId="0" applyNumberFormat="1" applyFill="1" applyBorder="1" applyAlignment="1">
      <alignment horizontal="center" vertical="center" wrapText="1"/>
    </xf>
    <xf numFmtId="164" fontId="0" fillId="7" borderId="44" xfId="0" applyNumberFormat="1" applyFill="1" applyBorder="1" applyAlignment="1">
      <alignment horizontal="center" vertical="center" wrapText="1"/>
    </xf>
    <xf numFmtId="0" fontId="0" fillId="0" borderId="37" xfId="0" applyBorder="1" applyAlignment="1">
      <alignment horizontal="center" vertical="center" wrapText="1"/>
    </xf>
    <xf numFmtId="164" fontId="0" fillId="4" borderId="18" xfId="0" applyNumberFormat="1" applyFill="1" applyBorder="1" applyAlignment="1">
      <alignment horizontal="center" vertical="center" wrapText="1"/>
    </xf>
    <xf numFmtId="0" fontId="0" fillId="0" borderId="38" xfId="0" applyBorder="1" applyAlignment="1">
      <alignment horizontal="center" vertical="center" wrapText="1"/>
    </xf>
    <xf numFmtId="164" fontId="0" fillId="4" borderId="19" xfId="0" applyNumberFormat="1" applyFill="1" applyBorder="1" applyAlignment="1">
      <alignment horizontal="center" vertical="center" wrapText="1"/>
    </xf>
    <xf numFmtId="0" fontId="0" fillId="0" borderId="39" xfId="0" applyBorder="1" applyAlignment="1">
      <alignment horizontal="center" vertical="center" wrapText="1"/>
    </xf>
    <xf numFmtId="0" fontId="0" fillId="0" borderId="24" xfId="0" applyBorder="1" applyAlignment="1">
      <alignment horizontal="center" vertical="center" wrapText="1"/>
    </xf>
    <xf numFmtId="164" fontId="0" fillId="0" borderId="20" xfId="0" applyNumberFormat="1" applyBorder="1" applyAlignment="1">
      <alignment horizontal="center" vertical="center" wrapText="1"/>
    </xf>
    <xf numFmtId="2" fontId="0" fillId="0" borderId="1" xfId="0" applyNumberFormat="1" applyBorder="1" applyAlignment="1">
      <alignment horizontal="center" vertical="center" wrapText="1"/>
    </xf>
    <xf numFmtId="164" fontId="0" fillId="0" borderId="21" xfId="0" applyNumberFormat="1" applyBorder="1" applyAlignment="1">
      <alignment horizontal="center" vertical="center" wrapText="1"/>
    </xf>
    <xf numFmtId="0" fontId="0" fillId="0" borderId="25" xfId="0" applyBorder="1" applyAlignment="1">
      <alignment horizontal="center" vertical="center" wrapText="1"/>
    </xf>
    <xf numFmtId="164" fontId="0" fillId="0" borderId="22" xfId="0" applyNumberFormat="1" applyBorder="1" applyAlignment="1">
      <alignment horizontal="center" vertical="center"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12" xfId="0" applyFill="1" applyBorder="1" applyAlignment="1">
      <alignment horizontal="center"/>
    </xf>
    <xf numFmtId="0" fontId="0" fillId="0" borderId="4" xfId="0" applyBorder="1"/>
    <xf numFmtId="0" fontId="0" fillId="0" borderId="1" xfId="0" applyBorder="1"/>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164" fontId="0" fillId="6" borderId="4" xfId="0" applyNumberFormat="1" applyFill="1" applyBorder="1" applyAlignment="1">
      <alignment horizontal="center" vertical="center" wrapText="1"/>
    </xf>
    <xf numFmtId="0" fontId="0" fillId="6" borderId="1"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4" fontId="0" fillId="0" borderId="45" xfId="0" applyNumberFormat="1" applyBorder="1" applyAlignment="1">
      <alignment horizontal="center" vertical="center" wrapText="1"/>
    </xf>
    <xf numFmtId="164" fontId="0" fillId="7" borderId="46" xfId="0" applyNumberFormat="1" applyFill="1" applyBorder="1" applyAlignment="1">
      <alignment horizontal="center" vertical="center" wrapText="1"/>
    </xf>
    <xf numFmtId="164" fontId="0" fillId="7" borderId="47" xfId="0" applyNumberFormat="1" applyFill="1" applyBorder="1" applyAlignment="1">
      <alignment horizontal="center" vertical="center" wrapText="1"/>
    </xf>
    <xf numFmtId="164" fontId="0" fillId="7" borderId="48" xfId="0" applyNumberForma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pasatcom.sharepoint.com/sites/CopaSat_Site/Shared%20Documents/Contracts/CS3%20RFP/Final%20Proposal%20Revision/Volume%205/CS3_RFP_Sec_J_Attachment_J-9_STO_1_Excel_Workbook_Amend_13_11.08.1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 110000 Summary"/>
      <sheetName val="Contract Year 1 - Detail"/>
      <sheetName val="Contract Year 2 - Detail"/>
      <sheetName val="Contract Year 3 - Detail"/>
      <sheetName val="Contract Year 4 - Detail"/>
      <sheetName val="Contract Year 5 - Detail"/>
      <sheetName val="Contract Year 6 (Opt 1) -Detail"/>
      <sheetName val="Contract Year 7 (Opt 1) -Detail"/>
      <sheetName val="Contract Year 8 (Opt 1) -Detail"/>
      <sheetName val="Contract Year 9 (Opt 2) -Detail"/>
      <sheetName val="Contract Year 10 (Opt 2)-Detail"/>
      <sheetName val="CY 11-FAR 52.217-8 (6 mo exten)"/>
      <sheetName val="Labor Categories_W_PRIC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LC-1</v>
          </cell>
          <cell r="C4" t="str">
            <v>LC-2</v>
          </cell>
          <cell r="D4" t="str">
            <v>LC-3</v>
          </cell>
          <cell r="E4" t="str">
            <v>LC-4</v>
          </cell>
          <cell r="F4" t="str">
            <v>LC-5</v>
          </cell>
          <cell r="G4" t="str">
            <v>LC-6</v>
          </cell>
          <cell r="H4" t="str">
            <v>LC-7</v>
          </cell>
          <cell r="I4" t="str">
            <v>LC-8</v>
          </cell>
          <cell r="J4" t="str">
            <v>LC-9</v>
          </cell>
          <cell r="K4" t="str">
            <v>LC-10</v>
          </cell>
          <cell r="L4" t="str">
            <v>LC-11</v>
          </cell>
          <cell r="M4" t="str">
            <v>LC-12</v>
          </cell>
          <cell r="N4" t="str">
            <v>LC-13</v>
          </cell>
          <cell r="O4" t="str">
            <v>LC-14</v>
          </cell>
          <cell r="P4" t="str">
            <v>LC-15</v>
          </cell>
          <cell r="Q4" t="str">
            <v>LC-16</v>
          </cell>
          <cell r="R4" t="str">
            <v>LC-17</v>
          </cell>
          <cell r="S4" t="str">
            <v>LC-18</v>
          </cell>
          <cell r="T4" t="str">
            <v>LC-19</v>
          </cell>
          <cell r="U4" t="str">
            <v>LC-20</v>
          </cell>
          <cell r="V4" t="str">
            <v>LC-21</v>
          </cell>
          <cell r="W4" t="str">
            <v>LC-22</v>
          </cell>
          <cell r="X4" t="str">
            <v>LC-23</v>
          </cell>
          <cell r="Y4" t="str">
            <v>LC-24</v>
          </cell>
          <cell r="Z4" t="str">
            <v>LC-25</v>
          </cell>
          <cell r="AA4" t="str">
            <v>LC-26</v>
          </cell>
          <cell r="AB4" t="str">
            <v>LC-27</v>
          </cell>
          <cell r="AC4" t="str">
            <v>LC-28</v>
          </cell>
          <cell r="AD4" t="str">
            <v>LC-29</v>
          </cell>
          <cell r="AE4" t="str">
            <v>LC-30</v>
          </cell>
          <cell r="AF4" t="str">
            <v>LC-31</v>
          </cell>
          <cell r="AG4" t="str">
            <v>LC-32</v>
          </cell>
          <cell r="AH4" t="str">
            <v>LC-33</v>
          </cell>
          <cell r="AI4" t="str">
            <v>LC-34</v>
          </cell>
          <cell r="AJ4" t="str">
            <v>LC-35</v>
          </cell>
        </row>
        <row r="5">
          <cell r="B5" t="str">
            <v>Program Manager</v>
          </cell>
          <cell r="C5" t="str">
            <v>System/Network Engineer</v>
          </cell>
          <cell r="D5" t="str">
            <v>HW/SW Design Engineer</v>
          </cell>
          <cell r="E5" t="str">
            <v>Draftsman</v>
          </cell>
          <cell r="F5" t="str">
            <v>Training Specialist</v>
          </cell>
          <cell r="G5" t="str">
            <v>Logistics Engineer</v>
          </cell>
          <cell r="H5" t="str">
            <v>Information Assurance Engineer</v>
          </cell>
          <cell r="I5" t="str">
            <v>Network Operations Technician</v>
          </cell>
          <cell r="J5" t="str">
            <v>Network Operations Engineer</v>
          </cell>
          <cell r="K5" t="str">
            <v>Help Desk Specialist</v>
          </cell>
          <cell r="L5" t="str">
            <v>Cost Analyst</v>
          </cell>
          <cell r="M5" t="str">
            <v>Short Name Here</v>
          </cell>
          <cell r="N5" t="str">
            <v>Short Name Here</v>
          </cell>
          <cell r="O5" t="str">
            <v>Short Name Here</v>
          </cell>
          <cell r="P5" t="str">
            <v>Short Name Here</v>
          </cell>
          <cell r="Q5" t="str">
            <v>Short Name Here</v>
          </cell>
          <cell r="R5" t="str">
            <v>Short Name Here</v>
          </cell>
          <cell r="S5" t="str">
            <v>Short Name Here</v>
          </cell>
          <cell r="T5" t="str">
            <v>Short Name Here</v>
          </cell>
          <cell r="U5" t="str">
            <v>Short Name Here</v>
          </cell>
          <cell r="V5" t="str">
            <v>Short Name Here</v>
          </cell>
          <cell r="W5" t="str">
            <v>Short Name Here</v>
          </cell>
          <cell r="X5" t="str">
            <v>Short Name Here</v>
          </cell>
          <cell r="Y5" t="str">
            <v>Short Name Here</v>
          </cell>
          <cell r="Z5" t="str">
            <v>Short Name Here</v>
          </cell>
          <cell r="AA5" t="str">
            <v>Short Name Here</v>
          </cell>
          <cell r="AB5" t="str">
            <v>Short Name Here</v>
          </cell>
          <cell r="AC5" t="str">
            <v>Short Name Here</v>
          </cell>
          <cell r="AD5" t="str">
            <v>Short Name Here</v>
          </cell>
          <cell r="AE5" t="str">
            <v>Short Name Here</v>
          </cell>
          <cell r="AF5" t="str">
            <v>Short Name Here</v>
          </cell>
          <cell r="AG5" t="str">
            <v>Short Name Here</v>
          </cell>
          <cell r="AH5" t="str">
            <v>Short Name Here</v>
          </cell>
          <cell r="AI5" t="str">
            <v>Short Name Here</v>
          </cell>
          <cell r="AJ5" t="str">
            <v>Short Name Here</v>
          </cell>
        </row>
        <row r="6">
          <cell r="B6">
            <v>60.82</v>
          </cell>
          <cell r="C6">
            <v>72.98</v>
          </cell>
          <cell r="D6">
            <v>76.599999999999994</v>
          </cell>
          <cell r="E6">
            <v>48.05</v>
          </cell>
          <cell r="F6">
            <v>60.09</v>
          </cell>
          <cell r="G6">
            <v>45.06</v>
          </cell>
          <cell r="H6">
            <v>126.5</v>
          </cell>
          <cell r="I6">
            <v>31.62</v>
          </cell>
          <cell r="J6">
            <v>82.22</v>
          </cell>
          <cell r="K6">
            <v>31.62</v>
          </cell>
          <cell r="L6">
            <v>48.7</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row>
        <row r="7">
          <cell r="B7">
            <v>62.64</v>
          </cell>
          <cell r="C7">
            <v>75.17</v>
          </cell>
          <cell r="D7">
            <v>78.900000000000006</v>
          </cell>
          <cell r="E7">
            <v>49.49</v>
          </cell>
          <cell r="F7">
            <v>61.89</v>
          </cell>
          <cell r="G7">
            <v>46.41</v>
          </cell>
          <cell r="H7">
            <v>130.30000000000001</v>
          </cell>
          <cell r="I7">
            <v>32.57</v>
          </cell>
          <cell r="J7">
            <v>84.69</v>
          </cell>
          <cell r="K7">
            <v>32.57</v>
          </cell>
          <cell r="L7">
            <v>50.16</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row>
        <row r="8">
          <cell r="B8">
            <v>64.52</v>
          </cell>
          <cell r="C8">
            <v>77.42</v>
          </cell>
          <cell r="D8">
            <v>81.260000000000005</v>
          </cell>
          <cell r="E8">
            <v>50.98</v>
          </cell>
          <cell r="F8">
            <v>63.75</v>
          </cell>
          <cell r="G8">
            <v>47.8</v>
          </cell>
          <cell r="H8">
            <v>134.19999999999999</v>
          </cell>
          <cell r="I8">
            <v>33.549999999999997</v>
          </cell>
          <cell r="J8">
            <v>87.23</v>
          </cell>
          <cell r="K8">
            <v>33.549999999999997</v>
          </cell>
          <cell r="L8">
            <v>51.67</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row>
        <row r="9">
          <cell r="B9">
            <v>66.459999999999994</v>
          </cell>
          <cell r="C9">
            <v>79.75</v>
          </cell>
          <cell r="D9">
            <v>83.7</v>
          </cell>
          <cell r="E9">
            <v>52.51</v>
          </cell>
          <cell r="F9">
            <v>65.66</v>
          </cell>
          <cell r="G9">
            <v>49.24</v>
          </cell>
          <cell r="H9">
            <v>138.22999999999999</v>
          </cell>
          <cell r="I9">
            <v>34.549999999999997</v>
          </cell>
          <cell r="J9">
            <v>89.84</v>
          </cell>
          <cell r="K9">
            <v>34.549999999999997</v>
          </cell>
          <cell r="L9">
            <v>53.22</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row>
        <row r="10">
          <cell r="B10">
            <v>68.45</v>
          </cell>
          <cell r="C10">
            <v>82.14</v>
          </cell>
          <cell r="D10">
            <v>86.21</v>
          </cell>
          <cell r="E10">
            <v>54.8</v>
          </cell>
          <cell r="F10">
            <v>67.63</v>
          </cell>
          <cell r="G10">
            <v>50.72</v>
          </cell>
          <cell r="H10">
            <v>142.38</v>
          </cell>
          <cell r="I10">
            <v>35.590000000000003</v>
          </cell>
          <cell r="J10">
            <v>92.54</v>
          </cell>
          <cell r="K10">
            <v>35.590000000000003</v>
          </cell>
          <cell r="L10">
            <v>54.81</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row>
        <row r="11">
          <cell r="B11">
            <v>70.510000000000005</v>
          </cell>
          <cell r="C11">
            <v>84.6</v>
          </cell>
          <cell r="D11">
            <v>88.8</v>
          </cell>
          <cell r="E11">
            <v>55.7</v>
          </cell>
          <cell r="F11">
            <v>69.66</v>
          </cell>
          <cell r="G11">
            <v>52.24</v>
          </cell>
          <cell r="H11">
            <v>146.65</v>
          </cell>
          <cell r="I11">
            <v>36.659999999999997</v>
          </cell>
          <cell r="J11">
            <v>95.32</v>
          </cell>
          <cell r="K11">
            <v>36.659999999999997</v>
          </cell>
          <cell r="L11">
            <v>56.46</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row>
        <row r="12">
          <cell r="B12">
            <v>72.62</v>
          </cell>
          <cell r="C12">
            <v>87.14</v>
          </cell>
          <cell r="D12">
            <v>91.46</v>
          </cell>
          <cell r="E12">
            <v>57.37</v>
          </cell>
          <cell r="F12">
            <v>71.75</v>
          </cell>
          <cell r="G12">
            <v>53.8</v>
          </cell>
          <cell r="H12">
            <v>151.05000000000001</v>
          </cell>
          <cell r="I12">
            <v>37.76</v>
          </cell>
          <cell r="J12">
            <v>98.17</v>
          </cell>
          <cell r="K12">
            <v>37.76</v>
          </cell>
          <cell r="L12">
            <v>58.15</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row>
        <row r="13">
          <cell r="B13">
            <v>74.8</v>
          </cell>
          <cell r="C13">
            <v>89.76</v>
          </cell>
          <cell r="D13">
            <v>94.21</v>
          </cell>
          <cell r="E13">
            <v>59.1</v>
          </cell>
          <cell r="F13">
            <v>73.900000000000006</v>
          </cell>
          <cell r="G13">
            <v>55.42</v>
          </cell>
          <cell r="H13">
            <v>155.58000000000001</v>
          </cell>
          <cell r="I13">
            <v>38.89</v>
          </cell>
          <cell r="J13">
            <v>101.12</v>
          </cell>
          <cell r="K13">
            <v>38.89</v>
          </cell>
          <cell r="L13">
            <v>59.89</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row>
        <row r="14">
          <cell r="B14">
            <v>77.040000000000006</v>
          </cell>
          <cell r="C14">
            <v>92.45</v>
          </cell>
          <cell r="D14">
            <v>97.03</v>
          </cell>
          <cell r="E14">
            <v>60.87</v>
          </cell>
          <cell r="F14">
            <v>76.12</v>
          </cell>
          <cell r="G14">
            <v>57.08</v>
          </cell>
          <cell r="H14">
            <v>160.25</v>
          </cell>
          <cell r="I14">
            <v>40.06</v>
          </cell>
          <cell r="J14">
            <v>104.15</v>
          </cell>
          <cell r="K14">
            <v>40.06</v>
          </cell>
          <cell r="L14">
            <v>61.69</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row>
        <row r="15">
          <cell r="B15">
            <v>79.36</v>
          </cell>
          <cell r="C15">
            <v>95.22</v>
          </cell>
          <cell r="D15">
            <v>99.95</v>
          </cell>
          <cell r="E15">
            <v>62.69</v>
          </cell>
          <cell r="F15">
            <v>78.400000000000006</v>
          </cell>
          <cell r="G15">
            <v>58.79</v>
          </cell>
          <cell r="H15">
            <v>165.05</v>
          </cell>
          <cell r="I15">
            <v>41.26</v>
          </cell>
          <cell r="J15">
            <v>107.28</v>
          </cell>
          <cell r="K15">
            <v>41.26</v>
          </cell>
          <cell r="L15">
            <v>63.54</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row>
        <row r="16">
          <cell r="B16">
            <v>81.739999999999995</v>
          </cell>
          <cell r="C16">
            <v>98.08</v>
          </cell>
          <cell r="D16">
            <v>102.94</v>
          </cell>
          <cell r="E16">
            <v>64.58</v>
          </cell>
          <cell r="F16">
            <v>80.760000000000005</v>
          </cell>
          <cell r="G16">
            <v>60.56</v>
          </cell>
          <cell r="H16">
            <v>170.01</v>
          </cell>
          <cell r="I16">
            <v>42.49</v>
          </cell>
          <cell r="J16">
            <v>110.5</v>
          </cell>
          <cell r="K16">
            <v>42.49</v>
          </cell>
          <cell r="L16">
            <v>65.45</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row>
        <row r="17">
          <cell r="B17" t="str">
            <v>Labor Category Descriptions                                                                        Labor Category Descriptions                                                                      Labor Category Descriptions                                                  Labor Category Descriptions                                                           Labor Category Descriptions                                            Labor Category Descriptions</v>
          </cell>
        </row>
        <row r="18">
          <cell r="B18" t="str">
            <v xml:space="preserve">• Leads team on large projects or significant segment of large complex projects.
• Analyzes new and complex project related problems and creates innovative solutions involving finance, scheduling, technology, methodology, tools, and solution components.         • Provides applications systems analysis and programming activities for a Government site, facility or multiple locations.  
• Prepares long and short-range plans for application selection, systems development, systems maintenance, and production activities and for necessary support resources.  
•Oversees all aspects of projects.
</v>
          </cell>
          <cell r="C18" t="str">
            <v>• Performs a variety of systems engineering tasks and activities that are broad in nature and are concerned with major systems design, integration, and implementation, including personnel, hardware, software, budgetary, and support facilities and/or equipment.
• Provides quality assurance review and the evaluation of new and existing software products.                       •Manages the purchase, installation, and support of network communications, including LAN/WAN systems.
• Evaluates current systems.
• Plans large-scale systems projects through vendor comparison and cost studies</v>
          </cell>
          <cell r="D18" t="str">
            <v>• Formulates/defines specifications for complex operating software programming applications or modifies/maintains complex existing applications using engineering releases and utilities from the manufacturer.
• Designs, codes, tests, debugs, and documents those programs.
• Provides overall operating system, such as sophisticated file maintenance routines, large telecommunications networks, computer accounting, and advanced mathematical/scientific software packages.
• Assists all phases of software systems programming applications.
• Evaluates new and existing software products.</v>
          </cell>
          <cell r="E18" t="str">
            <v>• Develops engineering drawings using computer based drawing programs (AutoCAD) and have a thorough working knowledge of blueprints and drawings.                   • Interprets and applies engineering drawings symbols in addition to having the ability to develop block diagrams, floor plans, and logic flow charts</v>
          </cell>
          <cell r="F18" t="str">
            <v>• Assesses, designs and conceptualizes training scenarios, approaches, objectives, plans, tools, aids, curriculums, and other state of the art technologies related to training and behavioral studies.
• Identifies the best approach training requirements to include, but not limited to hardware, software, simulations, course assessment and refreshment, assessment centers, oral examinations, interviews, computer assisted and adaptive testing, behavior-based assessment and performance, and team and unit assessment and measurement.           • Develops and revises training vourses.  Prepares training catalogs and course materials                                                                     • Trains personnel by conducting formal classroom courses, workshops, and seminars</v>
          </cell>
          <cell r="G18" t="str">
            <v>• Prepares integrated logistic plans and policy and procedures for logistic support for major systems.                                       • Ensures that proper logistic considerations are included in system development processes at each major milestone.                               • Assists in performing analyses to determine system maintainability, reliability, and supportability requirements. Documents results of the analyses in a report format.    • Develops and reviews systems acquisition projects’ operating plans and procedures to ensure logistic support considerations are included.                                      • Performs technical training, configuration management, and quality assurance.</v>
          </cell>
          <cell r="H18" t="str">
            <v>•Establishes and satisfies complex system-wide information security requirements based upon the analysis of user, policy, regulatory, and resource demands.
• Supports customers at the highest levels in the development and implementation of doctrine and policies.
• Applies know-how to government and commercial common user systems, as well as to dedicated special purpose systems requiring specialized security features and procedures.</v>
          </cell>
          <cell r="I18" t="str">
            <v>• Tests and analyzes all elements of complex network facilities (including power, software, communications devices, lines, modems, and terminals).
• Monitors and controls the performance and status of the network resources.
• Utilizes software and hardware tools and identifies and diagnoses complex problems and factors affecting network performance.</v>
          </cell>
          <cell r="J18" t="str">
            <v>• Manages the purchase, installation, and support of network communications, including LAN/WAN systems.
• Evaluates current systems.
• Plans large-scale systems projects through vendor comparison and cost studies</v>
          </cell>
          <cell r="K18" t="str">
            <v>•Provides support to end users on a variety of issues.
• Identifies, researches, and resolves technical problems.
• Responds to telephone calls, email and personnel requests for technical support.
• Documents, tracks, and monitors the problem to ensure a timely resolution.</v>
          </cell>
          <cell r="L18" t="str">
            <v xml:space="preserve">• Provides support in the areas of budget, billing, reporting, and financial management for IT initiatives. </v>
          </cell>
          <cell r="M18" t="str">
            <v>Detailed Description Experience Levels and Training of Staff for each Labor Category</v>
          </cell>
          <cell r="N18" t="str">
            <v>Detailed Description Experience Levels and Training of Staff for each Labor Category</v>
          </cell>
          <cell r="O18" t="str">
            <v>Detailed Description Experience Levels and Training of Staff for each Labor Category</v>
          </cell>
          <cell r="P18" t="str">
            <v>Detailed Description Experience Levels and Training of Staff for each Labor Category</v>
          </cell>
          <cell r="Q18" t="str">
            <v>Detailed Description Experience Levels and Training of Staff for each Labor Category</v>
          </cell>
          <cell r="R18" t="str">
            <v>Detailed Description Experience Levels and Training of Staff for each Labor Category</v>
          </cell>
          <cell r="S18" t="str">
            <v>Detailed Description Experience Levels and Training of Staff for each Labor Category</v>
          </cell>
          <cell r="T18" t="str">
            <v>Detailed Description Experience Levels and Training of Staff for each Labor Category</v>
          </cell>
          <cell r="U18" t="str">
            <v>Detailed Description Experience Levels and Training of Staff for each Labor Category</v>
          </cell>
          <cell r="V18" t="str">
            <v>Detailed Description Experience Levels and Training of Staff for each Labor Category</v>
          </cell>
          <cell r="W18" t="str">
            <v>Detailed Description Experience Levels and Training of Staff for each Labor Category</v>
          </cell>
          <cell r="X18" t="str">
            <v>Detailed Description Experience Levels and Training of Staff for each Labor Category</v>
          </cell>
          <cell r="Y18" t="str">
            <v>Detailed Description Experience Levels and Training of Staff for each Labor Category</v>
          </cell>
          <cell r="Z18" t="str">
            <v>Detailed Description Experience Levels and Training of Staff for each Labor Category</v>
          </cell>
          <cell r="AA18" t="str">
            <v>Detailed Description Experience Levels and Training of Staff for each Labor Category</v>
          </cell>
          <cell r="AB18" t="str">
            <v>Detailed Description Experience Levels and Training of Staff for each Labor Category</v>
          </cell>
          <cell r="AC18" t="str">
            <v>Detailed Description Experience Levels and Training of Staff for each Labor Category</v>
          </cell>
          <cell r="AD18" t="str">
            <v>Detailed Description Experience Levels and Training of Staff for each Labor Category</v>
          </cell>
          <cell r="AE18" t="str">
            <v>Detailed Description Experience Levels and Training of Staff for each Labor Category</v>
          </cell>
          <cell r="AF18" t="str">
            <v>Detailed Description Experience Levels and Training of Staff for each Labor Category</v>
          </cell>
          <cell r="AG18" t="str">
            <v>Detailed Description Experience Levels and Training of Staff for each Labor Category</v>
          </cell>
          <cell r="AH18" t="str">
            <v>Detailed Description Experience Levels and Training of Staff for each Labor Category</v>
          </cell>
          <cell r="AI18" t="str">
            <v>Detailed Description Experience Levels and Training of Staff for each Labor Category</v>
          </cell>
          <cell r="AJ18" t="str">
            <v>Detailed Description Experience Levels and Training of Staff for each Labor Category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3:D23"/>
  <sheetViews>
    <sheetView tabSelected="1" topLeftCell="A8" workbookViewId="0">
      <selection activeCell="D14" sqref="D14"/>
    </sheetView>
  </sheetViews>
  <sheetFormatPr defaultColWidth="8.69140625" defaultRowHeight="15.5" x14ac:dyDescent="0.35"/>
  <cols>
    <col min="1" max="1" width="8.84375" customWidth="1"/>
    <col min="2" max="2" width="22.53515625" bestFit="1" customWidth="1"/>
    <col min="3" max="3" width="39.53515625" customWidth="1"/>
    <col min="4" max="4" width="22.07421875" customWidth="1"/>
  </cols>
  <sheetData>
    <row r="3" spans="1:4" x14ac:dyDescent="0.35">
      <c r="D3" s="12" t="s">
        <v>0</v>
      </c>
    </row>
    <row r="4" spans="1:4" x14ac:dyDescent="0.35">
      <c r="C4" s="13"/>
      <c r="D4" s="14" t="s">
        <v>1</v>
      </c>
    </row>
    <row r="5" spans="1:4" x14ac:dyDescent="0.35">
      <c r="C5" s="13"/>
      <c r="D5" s="14" t="s">
        <v>2</v>
      </c>
    </row>
    <row r="6" spans="1:4" x14ac:dyDescent="0.35">
      <c r="D6" s="50"/>
    </row>
    <row r="8" spans="1:4" x14ac:dyDescent="0.35">
      <c r="A8" s="60" t="s">
        <v>3</v>
      </c>
      <c r="B8" s="61"/>
      <c r="C8" s="61"/>
      <c r="D8" s="61"/>
    </row>
    <row r="9" spans="1:4" ht="16" thickBot="1" x14ac:dyDescent="0.4"/>
    <row r="10" spans="1:4" ht="16" thickBot="1" x14ac:dyDescent="0.4">
      <c r="A10" s="3" t="s">
        <v>4</v>
      </c>
      <c r="B10" s="4"/>
      <c r="C10" s="4"/>
      <c r="D10" s="5"/>
    </row>
    <row r="11" spans="1:4" ht="16" thickBot="1" x14ac:dyDescent="0.4">
      <c r="A11" s="1" t="s">
        <v>5</v>
      </c>
      <c r="B11" s="2" t="s">
        <v>6</v>
      </c>
      <c r="C11" s="2" t="s">
        <v>7</v>
      </c>
      <c r="D11" s="2" t="s">
        <v>8</v>
      </c>
    </row>
    <row r="12" spans="1:4" ht="21" customHeight="1" thickBot="1" x14ac:dyDescent="0.4">
      <c r="A12" s="57" t="str">
        <f>'Contract Year 1 - Detail'!A44</f>
        <v>110000-1</v>
      </c>
      <c r="B12" s="11" t="s">
        <v>9</v>
      </c>
      <c r="C12" s="11" t="s">
        <v>10</v>
      </c>
      <c r="D12" s="58">
        <f>'Contract Year 1 - Detail'!H44</f>
        <v>2611786.8700000006</v>
      </c>
    </row>
    <row r="13" spans="1:4" ht="21" customHeight="1" thickBot="1" x14ac:dyDescent="0.4">
      <c r="A13" s="57" t="s">
        <v>102</v>
      </c>
      <c r="B13" s="11" t="s">
        <v>9</v>
      </c>
      <c r="C13" s="11" t="s">
        <v>11</v>
      </c>
      <c r="D13" s="58">
        <f>'Contract Year 2 - Detail'!$H$44</f>
        <v>614617.96</v>
      </c>
    </row>
    <row r="14" spans="1:4" ht="21" customHeight="1" thickBot="1" x14ac:dyDescent="0.4">
      <c r="A14" s="57" t="s">
        <v>116</v>
      </c>
      <c r="B14" s="11" t="s">
        <v>9</v>
      </c>
      <c r="C14" s="11" t="s">
        <v>12</v>
      </c>
      <c r="D14" s="58">
        <f>'Contract Year 3 - Detail'!H44</f>
        <v>616425.16</v>
      </c>
    </row>
    <row r="15" spans="1:4" ht="21" customHeight="1" thickBot="1" x14ac:dyDescent="0.4">
      <c r="A15" s="57" t="e">
        <f>#REF!</f>
        <v>#REF!</v>
      </c>
      <c r="B15" s="11" t="s">
        <v>9</v>
      </c>
      <c r="C15" s="11" t="s">
        <v>13</v>
      </c>
      <c r="D15" s="58" t="e">
        <f>#REF!</f>
        <v>#REF!</v>
      </c>
    </row>
    <row r="16" spans="1:4" ht="21" customHeight="1" thickBot="1" x14ac:dyDescent="0.4">
      <c r="A16" s="57" t="e">
        <f>#REF!</f>
        <v>#REF!</v>
      </c>
      <c r="B16" s="11" t="s">
        <v>9</v>
      </c>
      <c r="C16" s="11" t="s">
        <v>14</v>
      </c>
      <c r="D16" s="58" t="e">
        <f>#REF!</f>
        <v>#REF!</v>
      </c>
    </row>
    <row r="17" spans="1:4" ht="21" customHeight="1" thickBot="1" x14ac:dyDescent="0.4">
      <c r="A17" s="57" t="e">
        <f>#REF!</f>
        <v>#REF!</v>
      </c>
      <c r="B17" s="11" t="s">
        <v>9</v>
      </c>
      <c r="C17" s="11" t="s">
        <v>15</v>
      </c>
      <c r="D17" s="58" t="e">
        <f>#REF!</f>
        <v>#REF!</v>
      </c>
    </row>
    <row r="18" spans="1:4" ht="21" customHeight="1" thickBot="1" x14ac:dyDescent="0.4">
      <c r="A18" s="57" t="e">
        <f>#REF!</f>
        <v>#REF!</v>
      </c>
      <c r="B18" s="11" t="s">
        <v>9</v>
      </c>
      <c r="C18" s="11" t="s">
        <v>16</v>
      </c>
      <c r="D18" s="58" t="e">
        <f>#REF!</f>
        <v>#REF!</v>
      </c>
    </row>
    <row r="19" spans="1:4" ht="21" customHeight="1" thickBot="1" x14ac:dyDescent="0.4">
      <c r="A19" s="57" t="e">
        <f>#REF!</f>
        <v>#REF!</v>
      </c>
      <c r="B19" s="11" t="s">
        <v>9</v>
      </c>
      <c r="C19" s="11" t="s">
        <v>17</v>
      </c>
      <c r="D19" s="58" t="e">
        <f>#REF!</f>
        <v>#REF!</v>
      </c>
    </row>
    <row r="20" spans="1:4" ht="21" customHeight="1" thickBot="1" x14ac:dyDescent="0.4">
      <c r="A20" s="57" t="e">
        <f>#REF!</f>
        <v>#REF!</v>
      </c>
      <c r="B20" s="11" t="s">
        <v>9</v>
      </c>
      <c r="C20" s="11" t="s">
        <v>18</v>
      </c>
      <c r="D20" s="58" t="e">
        <f>#REF!</f>
        <v>#REF!</v>
      </c>
    </row>
    <row r="21" spans="1:4" ht="21" customHeight="1" thickBot="1" x14ac:dyDescent="0.4">
      <c r="A21" s="57" t="e">
        <f>#REF!</f>
        <v>#REF!</v>
      </c>
      <c r="B21" s="11" t="s">
        <v>9</v>
      </c>
      <c r="C21" s="11" t="s">
        <v>19</v>
      </c>
      <c r="D21" s="58" t="e">
        <f>#REF!</f>
        <v>#REF!</v>
      </c>
    </row>
    <row r="22" spans="1:4" ht="21" customHeight="1" thickBot="1" x14ac:dyDescent="0.4">
      <c r="A22" s="57" t="e">
        <f>#REF!</f>
        <v>#REF!</v>
      </c>
      <c r="B22" s="11" t="s">
        <v>9</v>
      </c>
      <c r="C22" s="11" t="s">
        <v>20</v>
      </c>
      <c r="D22" s="59" t="e">
        <f>#REF!</f>
        <v>#REF!</v>
      </c>
    </row>
    <row r="23" spans="1:4" ht="21" customHeight="1" thickBot="1" x14ac:dyDescent="0.4">
      <c r="A23" s="57" t="s">
        <v>21</v>
      </c>
      <c r="B23" s="11"/>
      <c r="C23" s="11"/>
      <c r="D23" s="59" t="e">
        <f>SUM(D12:D22)</f>
        <v>#REF!</v>
      </c>
    </row>
  </sheetData>
  <mergeCells count="1">
    <mergeCell ref="A8:D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44"/>
  <sheetViews>
    <sheetView zoomScale="50" zoomScaleNormal="50" zoomScalePageLayoutView="50" workbookViewId="0">
      <selection activeCell="D34" sqref="D34:D36"/>
    </sheetView>
  </sheetViews>
  <sheetFormatPr defaultColWidth="8.84375" defaultRowHeight="15.5" x14ac:dyDescent="0.35"/>
  <cols>
    <col min="1" max="1" width="12.84375" style="20" customWidth="1"/>
    <col min="2" max="2" width="24.84375" style="20" customWidth="1"/>
    <col min="3" max="3" width="53.84375" style="34" customWidth="1"/>
    <col min="4" max="4" width="50.84375" style="34" customWidth="1"/>
    <col min="5" max="5" width="13.84375" style="20" customWidth="1"/>
    <col min="6" max="6" width="11.84375" style="20" customWidth="1"/>
    <col min="7" max="7" width="17" style="20" customWidth="1"/>
    <col min="8" max="8" width="19.84375" style="20" customWidth="1"/>
    <col min="9" max="9" width="14.4609375" style="33" customWidth="1"/>
    <col min="10" max="10" width="13.84375" style="13" customWidth="1"/>
    <col min="11" max="20" width="20.4609375" style="13" customWidth="1"/>
    <col min="21" max="16384" width="8.84375" style="13"/>
  </cols>
  <sheetData>
    <row r="1" spans="1:20" ht="27.65" customHeight="1" thickBot="1" x14ac:dyDescent="0.4">
      <c r="A1" s="121" t="s">
        <v>22</v>
      </c>
      <c r="B1" s="122"/>
      <c r="C1" s="122"/>
      <c r="D1" s="122"/>
      <c r="E1" s="122"/>
      <c r="F1" s="122"/>
      <c r="G1" s="122"/>
      <c r="H1" s="122"/>
      <c r="I1" s="6"/>
      <c r="J1" s="7"/>
      <c r="K1" s="7" t="s">
        <v>4</v>
      </c>
      <c r="L1" s="7"/>
      <c r="M1" s="7"/>
      <c r="N1" s="7"/>
      <c r="O1" s="7"/>
      <c r="P1" s="7"/>
      <c r="Q1" s="7"/>
      <c r="R1" s="7"/>
      <c r="S1" s="7"/>
      <c r="T1" s="8"/>
    </row>
    <row r="2" spans="1:20" ht="15.75" customHeight="1" x14ac:dyDescent="0.35">
      <c r="A2" s="123" t="s">
        <v>5</v>
      </c>
      <c r="B2" s="123" t="s">
        <v>6</v>
      </c>
      <c r="C2" s="125" t="s">
        <v>23</v>
      </c>
      <c r="D2" s="52"/>
      <c r="E2" s="123" t="s">
        <v>24</v>
      </c>
      <c r="F2" s="123" t="s">
        <v>25</v>
      </c>
      <c r="G2" s="123" t="s">
        <v>26</v>
      </c>
      <c r="H2" s="123" t="str">
        <f>CONCATENATE("Total Service or Product Price (Contract Year ",RIGHT(A4,LEN(A4)-FIND("-",A4)),")")</f>
        <v>Total Service or Product Price (Contract Year 1)</v>
      </c>
      <c r="I2" s="116" t="s">
        <v>27</v>
      </c>
      <c r="J2" s="116" t="s">
        <v>28</v>
      </c>
      <c r="K2" s="21"/>
      <c r="L2" s="9"/>
      <c r="M2" s="9"/>
      <c r="N2" s="9"/>
      <c r="O2" s="9"/>
      <c r="P2" s="9"/>
      <c r="Q2" s="9"/>
      <c r="R2" s="9"/>
      <c r="S2" s="9"/>
      <c r="T2" s="10"/>
    </row>
    <row r="3" spans="1:20" ht="60.75" customHeight="1" thickBot="1" x14ac:dyDescent="0.4">
      <c r="A3" s="124"/>
      <c r="B3" s="124"/>
      <c r="C3" s="126"/>
      <c r="D3" s="53" t="s">
        <v>29</v>
      </c>
      <c r="E3" s="124" t="s">
        <v>24</v>
      </c>
      <c r="F3" s="124"/>
      <c r="G3" s="127"/>
      <c r="H3" s="124"/>
      <c r="I3" s="116"/>
      <c r="J3" s="116"/>
      <c r="K3" s="42" t="s">
        <v>30</v>
      </c>
      <c r="L3" s="43"/>
      <c r="M3" s="43"/>
      <c r="N3" s="43"/>
      <c r="O3" s="43"/>
      <c r="P3" s="43"/>
      <c r="Q3" s="43"/>
      <c r="R3" s="43"/>
      <c r="S3" s="43"/>
      <c r="T3" s="44"/>
    </row>
    <row r="4" spans="1:20" ht="60.75" customHeight="1" thickTop="1" thickBot="1" x14ac:dyDescent="0.4">
      <c r="A4" s="68" t="s">
        <v>31</v>
      </c>
      <c r="B4" s="71" t="s">
        <v>32</v>
      </c>
      <c r="C4" s="113" t="s">
        <v>33</v>
      </c>
      <c r="D4" s="97" t="s">
        <v>34</v>
      </c>
      <c r="E4" s="80" t="s">
        <v>35</v>
      </c>
      <c r="F4" s="71" t="s">
        <v>34</v>
      </c>
      <c r="G4" s="63" t="s">
        <v>34</v>
      </c>
      <c r="H4" s="117">
        <v>1484888.1</v>
      </c>
      <c r="I4" s="120">
        <v>0</v>
      </c>
      <c r="J4" s="35"/>
      <c r="K4" s="35"/>
      <c r="L4" s="35"/>
      <c r="M4" s="35"/>
      <c r="N4" s="35"/>
      <c r="O4" s="35"/>
      <c r="P4" s="35"/>
      <c r="Q4" s="35"/>
      <c r="R4" s="35"/>
      <c r="S4" s="35"/>
      <c r="T4" s="45"/>
    </row>
    <row r="5" spans="1:20" ht="60.75" customHeight="1" thickTop="1" thickBot="1" x14ac:dyDescent="0.4">
      <c r="A5" s="69"/>
      <c r="B5" s="72"/>
      <c r="C5" s="114"/>
      <c r="D5" s="98"/>
      <c r="E5" s="81"/>
      <c r="F5" s="72"/>
      <c r="G5" s="64"/>
      <c r="H5" s="118"/>
      <c r="I5" s="120"/>
      <c r="J5" s="35"/>
      <c r="K5" s="35"/>
      <c r="L5" s="35"/>
      <c r="M5" s="35"/>
      <c r="N5" s="35"/>
      <c r="O5" s="35"/>
      <c r="P5" s="35"/>
      <c r="Q5" s="35"/>
      <c r="R5" s="35"/>
      <c r="S5" s="35"/>
      <c r="T5" s="39"/>
    </row>
    <row r="6" spans="1:20" ht="60.75" customHeight="1" thickTop="1" thickBot="1" x14ac:dyDescent="0.4">
      <c r="A6" s="70"/>
      <c r="B6" s="73"/>
      <c r="C6" s="115"/>
      <c r="D6" s="99"/>
      <c r="E6" s="82"/>
      <c r="F6" s="73"/>
      <c r="G6" s="64"/>
      <c r="H6" s="119"/>
      <c r="I6" s="120">
        <f t="shared" ref="I6" si="0">SUM(K6:T6)</f>
        <v>0</v>
      </c>
      <c r="J6" s="35"/>
      <c r="K6" s="40"/>
      <c r="L6" s="40"/>
      <c r="M6" s="40"/>
      <c r="N6" s="40"/>
      <c r="O6" s="40"/>
      <c r="P6" s="40"/>
      <c r="Q6" s="40"/>
      <c r="R6" s="40"/>
      <c r="S6" s="40"/>
      <c r="T6" s="41"/>
    </row>
    <row r="7" spans="1:20" ht="60.75" customHeight="1" thickTop="1" thickBot="1" x14ac:dyDescent="0.4">
      <c r="A7" s="68" t="s">
        <v>36</v>
      </c>
      <c r="B7" s="71" t="s">
        <v>37</v>
      </c>
      <c r="C7" s="113" t="s">
        <v>38</v>
      </c>
      <c r="D7" s="109" t="s">
        <v>34</v>
      </c>
      <c r="E7" s="80" t="s">
        <v>39</v>
      </c>
      <c r="F7" s="103" t="s">
        <v>34</v>
      </c>
      <c r="G7" s="106" t="s">
        <v>34</v>
      </c>
      <c r="H7" s="63">
        <v>16542.400000000001</v>
      </c>
      <c r="I7" s="65" t="s">
        <v>34</v>
      </c>
      <c r="J7" s="22" t="s">
        <v>40</v>
      </c>
      <c r="K7" s="51" t="s">
        <v>41</v>
      </c>
      <c r="L7" s="51" t="s">
        <v>42</v>
      </c>
      <c r="M7" s="51" t="s">
        <v>43</v>
      </c>
      <c r="N7" s="51" t="s">
        <v>43</v>
      </c>
      <c r="O7" s="51" t="s">
        <v>43</v>
      </c>
      <c r="P7" s="51" t="s">
        <v>43</v>
      </c>
      <c r="Q7" s="51" t="s">
        <v>43</v>
      </c>
      <c r="R7" s="51" t="s">
        <v>43</v>
      </c>
      <c r="S7" s="51" t="s">
        <v>43</v>
      </c>
      <c r="T7" s="51" t="s">
        <v>43</v>
      </c>
    </row>
    <row r="8" spans="1:20" ht="60.75" customHeight="1" thickTop="1" thickBot="1" x14ac:dyDescent="0.4">
      <c r="A8" s="69"/>
      <c r="B8" s="72"/>
      <c r="C8" s="114"/>
      <c r="D8" s="110"/>
      <c r="E8" s="81"/>
      <c r="F8" s="104"/>
      <c r="G8" s="107"/>
      <c r="H8" s="64"/>
      <c r="I8" s="66"/>
      <c r="J8" s="22" t="s">
        <v>44</v>
      </c>
      <c r="K8" s="23" t="e">
        <f>HLOOKUP('Contract Year 1 - Detail'!K7,#REF!,2,FALSE)</f>
        <v>#REF!</v>
      </c>
      <c r="L8" s="23" t="e">
        <f>HLOOKUP('Contract Year 1 - Detail'!L7,#REF!,2,FALSE)</f>
        <v>#REF!</v>
      </c>
      <c r="M8" s="23" t="e">
        <f>HLOOKUP('Contract Year 1 - Detail'!M7,#REF!,2,FALSE)</f>
        <v>#REF!</v>
      </c>
      <c r="N8" s="23" t="e">
        <f>HLOOKUP('Contract Year 1 - Detail'!N7,#REF!,2,FALSE)</f>
        <v>#REF!</v>
      </c>
      <c r="O8" s="23" t="e">
        <f>HLOOKUP('Contract Year 1 - Detail'!O7,#REF!,2,FALSE)</f>
        <v>#REF!</v>
      </c>
      <c r="P8" s="23" t="e">
        <f>HLOOKUP('Contract Year 1 - Detail'!P7,#REF!,2,FALSE)</f>
        <v>#REF!</v>
      </c>
      <c r="Q8" s="23" t="e">
        <f>HLOOKUP('Contract Year 1 - Detail'!Q7,#REF!,2,FALSE)</f>
        <v>#REF!</v>
      </c>
      <c r="R8" s="23" t="e">
        <f>HLOOKUP('Contract Year 1 - Detail'!R7,#REF!,2,FALSE)</f>
        <v>#REF!</v>
      </c>
      <c r="S8" s="23" t="e">
        <f>HLOOKUP('Contract Year 1 - Detail'!S7,#REF!,2,FALSE)</f>
        <v>#REF!</v>
      </c>
      <c r="T8" s="23" t="e">
        <f>HLOOKUP('Contract Year 1 - Detail'!T7,#REF!,2,FALSE)</f>
        <v>#REF!</v>
      </c>
    </row>
    <row r="9" spans="1:20" ht="60.75" customHeight="1" thickTop="1" thickBot="1" x14ac:dyDescent="0.4">
      <c r="A9" s="70"/>
      <c r="B9" s="73"/>
      <c r="C9" s="115"/>
      <c r="D9" s="111"/>
      <c r="E9" s="82"/>
      <c r="F9" s="105"/>
      <c r="G9" s="108"/>
      <c r="H9" s="64"/>
      <c r="I9" s="67"/>
      <c r="J9" s="24" t="s">
        <v>45</v>
      </c>
      <c r="K9" s="51" t="s">
        <v>34</v>
      </c>
      <c r="L9" s="25">
        <v>80</v>
      </c>
      <c r="M9" s="25" t="s">
        <v>46</v>
      </c>
      <c r="N9" s="25" t="s">
        <v>46</v>
      </c>
      <c r="O9" s="25" t="s">
        <v>46</v>
      </c>
      <c r="P9" s="25" t="s">
        <v>46</v>
      </c>
      <c r="Q9" s="25" t="s">
        <v>46</v>
      </c>
      <c r="R9" s="25" t="s">
        <v>46</v>
      </c>
      <c r="S9" s="25" t="s">
        <v>46</v>
      </c>
      <c r="T9" s="25" t="s">
        <v>46</v>
      </c>
    </row>
    <row r="10" spans="1:20" ht="60.75" customHeight="1" thickTop="1" thickBot="1" x14ac:dyDescent="0.4">
      <c r="A10" s="69" t="s">
        <v>47</v>
      </c>
      <c r="B10" s="72" t="s">
        <v>48</v>
      </c>
      <c r="C10" s="74" t="s">
        <v>49</v>
      </c>
      <c r="D10" s="97" t="s">
        <v>34</v>
      </c>
      <c r="E10" s="81" t="s">
        <v>39</v>
      </c>
      <c r="F10" s="72" t="s">
        <v>34</v>
      </c>
      <c r="G10" s="87" t="s">
        <v>34</v>
      </c>
      <c r="H10" s="112">
        <v>207884.33</v>
      </c>
      <c r="I10" s="65" t="s">
        <v>34</v>
      </c>
      <c r="J10" s="22" t="s">
        <v>40</v>
      </c>
      <c r="K10" s="51" t="s">
        <v>42</v>
      </c>
      <c r="L10" s="51" t="s">
        <v>43</v>
      </c>
      <c r="M10" s="51" t="s">
        <v>43</v>
      </c>
      <c r="N10" s="51" t="s">
        <v>43</v>
      </c>
      <c r="O10" s="51" t="s">
        <v>43</v>
      </c>
      <c r="P10" s="51" t="s">
        <v>43</v>
      </c>
      <c r="Q10" s="51" t="s">
        <v>43</v>
      </c>
      <c r="R10" s="51" t="s">
        <v>43</v>
      </c>
      <c r="S10" s="51" t="s">
        <v>43</v>
      </c>
      <c r="T10" s="51" t="s">
        <v>43</v>
      </c>
    </row>
    <row r="11" spans="1:20" ht="60.75" customHeight="1" thickTop="1" thickBot="1" x14ac:dyDescent="0.4">
      <c r="A11" s="69"/>
      <c r="B11" s="72"/>
      <c r="C11" s="75"/>
      <c r="D11" s="98"/>
      <c r="E11" s="81"/>
      <c r="F11" s="72"/>
      <c r="G11" s="64"/>
      <c r="H11" s="92"/>
      <c r="I11" s="66"/>
      <c r="J11" s="22" t="s">
        <v>44</v>
      </c>
      <c r="K11" s="23" t="e">
        <f>HLOOKUP('Contract Year 1 - Detail'!K10,#REF!,2,FALSE)</f>
        <v>#REF!</v>
      </c>
      <c r="L11" s="23" t="e">
        <f>HLOOKUP('Contract Year 1 - Detail'!L10,#REF!,2,FALSE)</f>
        <v>#REF!</v>
      </c>
      <c r="M11" s="23" t="e">
        <f>HLOOKUP('Contract Year 1 - Detail'!M10,#REF!,2,FALSE)</f>
        <v>#REF!</v>
      </c>
      <c r="N11" s="23" t="e">
        <f>HLOOKUP('Contract Year 1 - Detail'!N10,#REF!,2,FALSE)</f>
        <v>#REF!</v>
      </c>
      <c r="O11" s="23" t="e">
        <f>HLOOKUP('Contract Year 1 - Detail'!O10,#REF!,2,FALSE)</f>
        <v>#REF!</v>
      </c>
      <c r="P11" s="23" t="e">
        <f>HLOOKUP('Contract Year 1 - Detail'!P10,#REF!,2,FALSE)</f>
        <v>#REF!</v>
      </c>
      <c r="Q11" s="23" t="e">
        <f>HLOOKUP('Contract Year 1 - Detail'!Q10,#REF!,2,FALSE)</f>
        <v>#REF!</v>
      </c>
      <c r="R11" s="23" t="e">
        <f>HLOOKUP('Contract Year 1 - Detail'!R10,#REF!,2,FALSE)</f>
        <v>#REF!</v>
      </c>
      <c r="S11" s="23" t="e">
        <f>HLOOKUP('Contract Year 1 - Detail'!S10,#REF!,2,FALSE)</f>
        <v>#REF!</v>
      </c>
      <c r="T11" s="23" t="e">
        <f>HLOOKUP('Contract Year 1 - Detail'!T10,#REF!,2,FALSE)</f>
        <v>#REF!</v>
      </c>
    </row>
    <row r="12" spans="1:20" ht="60.75" customHeight="1" thickTop="1" thickBot="1" x14ac:dyDescent="0.4">
      <c r="A12" s="70"/>
      <c r="B12" s="73"/>
      <c r="C12" s="76"/>
      <c r="D12" s="99"/>
      <c r="E12" s="82"/>
      <c r="F12" s="73"/>
      <c r="G12" s="64"/>
      <c r="H12" s="93"/>
      <c r="I12" s="67"/>
      <c r="J12" s="24" t="s">
        <v>45</v>
      </c>
      <c r="K12" s="51" t="s">
        <v>34</v>
      </c>
      <c r="L12" s="25" t="s">
        <v>46</v>
      </c>
      <c r="M12" s="25" t="s">
        <v>46</v>
      </c>
      <c r="N12" s="25" t="s">
        <v>46</v>
      </c>
      <c r="O12" s="25" t="s">
        <v>46</v>
      </c>
      <c r="P12" s="25" t="s">
        <v>46</v>
      </c>
      <c r="Q12" s="25" t="s">
        <v>46</v>
      </c>
      <c r="R12" s="25" t="s">
        <v>46</v>
      </c>
      <c r="S12" s="25" t="s">
        <v>46</v>
      </c>
      <c r="T12" s="25" t="s">
        <v>46</v>
      </c>
    </row>
    <row r="13" spans="1:20" ht="60.75" customHeight="1" thickTop="1" thickBot="1" x14ac:dyDescent="0.4">
      <c r="A13" s="69" t="s">
        <v>50</v>
      </c>
      <c r="B13" s="72" t="s">
        <v>51</v>
      </c>
      <c r="C13" s="74" t="s">
        <v>52</v>
      </c>
      <c r="D13" s="109" t="s">
        <v>34</v>
      </c>
      <c r="E13" s="81" t="s">
        <v>39</v>
      </c>
      <c r="F13" s="72" t="s">
        <v>34</v>
      </c>
      <c r="G13" s="63" t="s">
        <v>34</v>
      </c>
      <c r="H13" s="91">
        <v>29193.599999999999</v>
      </c>
      <c r="I13" s="65" t="s">
        <v>34</v>
      </c>
      <c r="J13" s="26" t="s">
        <v>40</v>
      </c>
      <c r="K13" s="27" t="s">
        <v>42</v>
      </c>
      <c r="L13" s="27" t="s">
        <v>43</v>
      </c>
      <c r="M13" s="27" t="s">
        <v>43</v>
      </c>
      <c r="N13" s="27" t="s">
        <v>43</v>
      </c>
      <c r="O13" s="27" t="s">
        <v>43</v>
      </c>
      <c r="P13" s="27" t="s">
        <v>43</v>
      </c>
      <c r="Q13" s="27" t="s">
        <v>43</v>
      </c>
      <c r="R13" s="27" t="s">
        <v>43</v>
      </c>
      <c r="S13" s="27" t="s">
        <v>43</v>
      </c>
      <c r="T13" s="27" t="s">
        <v>43</v>
      </c>
    </row>
    <row r="14" spans="1:20" ht="60.75" customHeight="1" thickTop="1" thickBot="1" x14ac:dyDescent="0.4">
      <c r="A14" s="69"/>
      <c r="B14" s="72"/>
      <c r="C14" s="75"/>
      <c r="D14" s="110"/>
      <c r="E14" s="81"/>
      <c r="F14" s="72"/>
      <c r="G14" s="64"/>
      <c r="H14" s="92"/>
      <c r="I14" s="66"/>
      <c r="J14" s="22" t="s">
        <v>44</v>
      </c>
      <c r="K14" s="23" t="e">
        <f>HLOOKUP('Contract Year 1 - Detail'!K13,#REF!,2,FALSE)</f>
        <v>#REF!</v>
      </c>
      <c r="L14" s="23" t="e">
        <f>HLOOKUP('Contract Year 1 - Detail'!L13,#REF!,2,FALSE)</f>
        <v>#REF!</v>
      </c>
      <c r="M14" s="23" t="e">
        <f>HLOOKUP('Contract Year 1 - Detail'!M13,#REF!,2,FALSE)</f>
        <v>#REF!</v>
      </c>
      <c r="N14" s="23" t="e">
        <f>HLOOKUP('Contract Year 1 - Detail'!N13,#REF!,2,FALSE)</f>
        <v>#REF!</v>
      </c>
      <c r="O14" s="23" t="e">
        <f>HLOOKUP('Contract Year 1 - Detail'!O13,#REF!,2,FALSE)</f>
        <v>#REF!</v>
      </c>
      <c r="P14" s="23" t="e">
        <f>HLOOKUP('Contract Year 1 - Detail'!P13,#REF!,2,FALSE)</f>
        <v>#REF!</v>
      </c>
      <c r="Q14" s="23" t="e">
        <f>HLOOKUP('Contract Year 1 - Detail'!Q13,#REF!,2,FALSE)</f>
        <v>#REF!</v>
      </c>
      <c r="R14" s="23" t="e">
        <f>HLOOKUP('Contract Year 1 - Detail'!R13,#REF!,2,FALSE)</f>
        <v>#REF!</v>
      </c>
      <c r="S14" s="23" t="e">
        <f>HLOOKUP('Contract Year 1 - Detail'!S13,#REF!,2,FALSE)</f>
        <v>#REF!</v>
      </c>
      <c r="T14" s="23" t="e">
        <f>HLOOKUP('Contract Year 1 - Detail'!T13,#REF!,2,FALSE)</f>
        <v>#REF!</v>
      </c>
    </row>
    <row r="15" spans="1:20" ht="60.75" customHeight="1" thickTop="1" thickBot="1" x14ac:dyDescent="0.4">
      <c r="A15" s="70"/>
      <c r="B15" s="73"/>
      <c r="C15" s="76" t="s">
        <v>34</v>
      </c>
      <c r="D15" s="111" t="s">
        <v>34</v>
      </c>
      <c r="E15" s="82"/>
      <c r="F15" s="73"/>
      <c r="G15" s="64"/>
      <c r="H15" s="93"/>
      <c r="I15" s="67"/>
      <c r="J15" s="22" t="s">
        <v>45</v>
      </c>
      <c r="K15" s="51" t="s">
        <v>34</v>
      </c>
      <c r="L15" s="25" t="s">
        <v>46</v>
      </c>
      <c r="M15" s="25" t="s">
        <v>46</v>
      </c>
      <c r="N15" s="25" t="s">
        <v>46</v>
      </c>
      <c r="O15" s="25" t="s">
        <v>46</v>
      </c>
      <c r="P15" s="25" t="s">
        <v>46</v>
      </c>
      <c r="Q15" s="25" t="s">
        <v>46</v>
      </c>
      <c r="R15" s="25" t="s">
        <v>46</v>
      </c>
      <c r="S15" s="25" t="s">
        <v>46</v>
      </c>
      <c r="T15" s="25" t="s">
        <v>46</v>
      </c>
    </row>
    <row r="16" spans="1:20" ht="60.75" customHeight="1" thickTop="1" thickBot="1" x14ac:dyDescent="0.4">
      <c r="A16" s="68" t="s">
        <v>53</v>
      </c>
      <c r="B16" s="71" t="s">
        <v>54</v>
      </c>
      <c r="C16" s="74" t="s">
        <v>55</v>
      </c>
      <c r="D16" s="97" t="s">
        <v>56</v>
      </c>
      <c r="E16" s="80" t="s">
        <v>39</v>
      </c>
      <c r="F16" s="71" t="s">
        <v>34</v>
      </c>
      <c r="G16" s="63" t="s">
        <v>34</v>
      </c>
      <c r="H16" s="91">
        <v>414201.59999999998</v>
      </c>
      <c r="I16" s="65" t="s">
        <v>34</v>
      </c>
      <c r="J16" s="22" t="s">
        <v>40</v>
      </c>
      <c r="K16" s="51" t="s">
        <v>42</v>
      </c>
      <c r="L16" s="51" t="s">
        <v>43</v>
      </c>
      <c r="M16" s="51" t="s">
        <v>43</v>
      </c>
      <c r="N16" s="51" t="s">
        <v>43</v>
      </c>
      <c r="O16" s="51" t="s">
        <v>43</v>
      </c>
      <c r="P16" s="51" t="s">
        <v>43</v>
      </c>
      <c r="Q16" s="51" t="s">
        <v>43</v>
      </c>
      <c r="R16" s="51" t="s">
        <v>43</v>
      </c>
      <c r="S16" s="51" t="s">
        <v>43</v>
      </c>
      <c r="T16" s="51" t="s">
        <v>43</v>
      </c>
    </row>
    <row r="17" spans="1:20" ht="60.75" customHeight="1" thickTop="1" thickBot="1" x14ac:dyDescent="0.4">
      <c r="A17" s="69"/>
      <c r="B17" s="72"/>
      <c r="C17" s="75"/>
      <c r="D17" s="98"/>
      <c r="E17" s="81"/>
      <c r="F17" s="72"/>
      <c r="G17" s="64"/>
      <c r="H17" s="92"/>
      <c r="I17" s="66"/>
      <c r="J17" s="22" t="s">
        <v>44</v>
      </c>
      <c r="K17" s="23" t="e">
        <f>HLOOKUP('Contract Year 1 - Detail'!K16,#REF!,2,FALSE)</f>
        <v>#REF!</v>
      </c>
      <c r="L17" s="23" t="e">
        <f>HLOOKUP('Contract Year 1 - Detail'!L16,#REF!,2,FALSE)</f>
        <v>#REF!</v>
      </c>
      <c r="M17" s="23" t="e">
        <f>HLOOKUP('Contract Year 1 - Detail'!M16,#REF!,2,FALSE)</f>
        <v>#REF!</v>
      </c>
      <c r="N17" s="23" t="e">
        <f>HLOOKUP('Contract Year 1 - Detail'!N16,#REF!,2,FALSE)</f>
        <v>#REF!</v>
      </c>
      <c r="O17" s="23" t="e">
        <f>HLOOKUP('Contract Year 1 - Detail'!O16,#REF!,2,FALSE)</f>
        <v>#REF!</v>
      </c>
      <c r="P17" s="23" t="e">
        <f>HLOOKUP('Contract Year 1 - Detail'!P16,#REF!,2,FALSE)</f>
        <v>#REF!</v>
      </c>
      <c r="Q17" s="23" t="e">
        <f>HLOOKUP('Contract Year 1 - Detail'!Q16,#REF!,2,FALSE)</f>
        <v>#REF!</v>
      </c>
      <c r="R17" s="23" t="e">
        <f>HLOOKUP('Contract Year 1 - Detail'!R16,#REF!,2,FALSE)</f>
        <v>#REF!</v>
      </c>
      <c r="S17" s="23" t="e">
        <f>HLOOKUP('Contract Year 1 - Detail'!S16,#REF!,2,FALSE)</f>
        <v>#REF!</v>
      </c>
      <c r="T17" s="23" t="e">
        <f>HLOOKUP('Contract Year 1 - Detail'!T16,#REF!,2,FALSE)</f>
        <v>#REF!</v>
      </c>
    </row>
    <row r="18" spans="1:20" ht="60.75" customHeight="1" thickTop="1" thickBot="1" x14ac:dyDescent="0.4">
      <c r="A18" s="70"/>
      <c r="B18" s="73"/>
      <c r="C18" s="76"/>
      <c r="D18" s="99"/>
      <c r="E18" s="82"/>
      <c r="F18" s="73"/>
      <c r="G18" s="64"/>
      <c r="H18" s="93"/>
      <c r="I18" s="67"/>
      <c r="J18" s="24" t="s">
        <v>45</v>
      </c>
      <c r="K18" s="51" t="s">
        <v>34</v>
      </c>
      <c r="L18" s="25" t="s">
        <v>46</v>
      </c>
      <c r="M18" s="25" t="s">
        <v>46</v>
      </c>
      <c r="N18" s="25" t="s">
        <v>46</v>
      </c>
      <c r="O18" s="25" t="s">
        <v>46</v>
      </c>
      <c r="P18" s="25" t="s">
        <v>46</v>
      </c>
      <c r="Q18" s="25" t="s">
        <v>46</v>
      </c>
      <c r="R18" s="25" t="s">
        <v>46</v>
      </c>
      <c r="S18" s="25" t="s">
        <v>46</v>
      </c>
      <c r="T18" s="25" t="s">
        <v>46</v>
      </c>
    </row>
    <row r="19" spans="1:20" ht="60.75" customHeight="1" thickTop="1" thickBot="1" x14ac:dyDescent="0.4">
      <c r="A19" s="68" t="s">
        <v>57</v>
      </c>
      <c r="B19" s="71" t="s">
        <v>58</v>
      </c>
      <c r="C19" s="74" t="s">
        <v>59</v>
      </c>
      <c r="D19" s="109" t="s">
        <v>34</v>
      </c>
      <c r="E19" s="80" t="s">
        <v>39</v>
      </c>
      <c r="F19" s="71" t="s">
        <v>34</v>
      </c>
      <c r="G19" s="63" t="s">
        <v>34</v>
      </c>
      <c r="H19" s="91">
        <v>74337.240000000005</v>
      </c>
      <c r="I19" s="65" t="s">
        <v>34</v>
      </c>
      <c r="J19" s="22" t="s">
        <v>40</v>
      </c>
      <c r="K19" s="51" t="s">
        <v>42</v>
      </c>
      <c r="L19" s="51" t="s">
        <v>43</v>
      </c>
      <c r="M19" s="51" t="s">
        <v>43</v>
      </c>
      <c r="N19" s="51" t="s">
        <v>43</v>
      </c>
      <c r="O19" s="51" t="s">
        <v>43</v>
      </c>
      <c r="P19" s="51" t="s">
        <v>43</v>
      </c>
      <c r="Q19" s="51" t="s">
        <v>43</v>
      </c>
      <c r="R19" s="51" t="s">
        <v>43</v>
      </c>
      <c r="S19" s="51" t="s">
        <v>43</v>
      </c>
      <c r="T19" s="51" t="s">
        <v>43</v>
      </c>
    </row>
    <row r="20" spans="1:20" ht="60.75" customHeight="1" thickTop="1" thickBot="1" x14ac:dyDescent="0.4">
      <c r="A20" s="69"/>
      <c r="B20" s="72"/>
      <c r="C20" s="75"/>
      <c r="D20" s="110"/>
      <c r="E20" s="81"/>
      <c r="F20" s="72"/>
      <c r="G20" s="64"/>
      <c r="H20" s="92"/>
      <c r="I20" s="66"/>
      <c r="J20" s="22" t="s">
        <v>44</v>
      </c>
      <c r="K20" s="23" t="e">
        <f>HLOOKUP('Contract Year 1 - Detail'!K19,#REF!,2,FALSE)</f>
        <v>#REF!</v>
      </c>
      <c r="L20" s="23" t="e">
        <f>HLOOKUP('Contract Year 1 - Detail'!L19,#REF!,2,FALSE)</f>
        <v>#REF!</v>
      </c>
      <c r="M20" s="23" t="e">
        <f>HLOOKUP('Contract Year 1 - Detail'!M19,#REF!,2,FALSE)</f>
        <v>#REF!</v>
      </c>
      <c r="N20" s="23" t="e">
        <f>HLOOKUP('Contract Year 1 - Detail'!N19,#REF!,2,FALSE)</f>
        <v>#REF!</v>
      </c>
      <c r="O20" s="23" t="e">
        <f>HLOOKUP('Contract Year 1 - Detail'!O19,#REF!,2,FALSE)</f>
        <v>#REF!</v>
      </c>
      <c r="P20" s="23" t="e">
        <f>HLOOKUP('Contract Year 1 - Detail'!P19,#REF!,2,FALSE)</f>
        <v>#REF!</v>
      </c>
      <c r="Q20" s="23" t="e">
        <f>HLOOKUP('Contract Year 1 - Detail'!Q19,#REF!,2,FALSE)</f>
        <v>#REF!</v>
      </c>
      <c r="R20" s="23" t="e">
        <f>HLOOKUP('Contract Year 1 - Detail'!R19,#REF!,2,FALSE)</f>
        <v>#REF!</v>
      </c>
      <c r="S20" s="23" t="e">
        <f>HLOOKUP('Contract Year 1 - Detail'!S19,#REF!,2,FALSE)</f>
        <v>#REF!</v>
      </c>
      <c r="T20" s="23" t="e">
        <f>HLOOKUP('Contract Year 1 - Detail'!T19,#REF!,2,FALSE)</f>
        <v>#REF!</v>
      </c>
    </row>
    <row r="21" spans="1:20" ht="60.75" customHeight="1" thickTop="1" thickBot="1" x14ac:dyDescent="0.4">
      <c r="A21" s="70"/>
      <c r="B21" s="73"/>
      <c r="C21" s="76"/>
      <c r="D21" s="111"/>
      <c r="E21" s="82"/>
      <c r="F21" s="73"/>
      <c r="G21" s="64"/>
      <c r="H21" s="93"/>
      <c r="I21" s="67"/>
      <c r="J21" s="24" t="s">
        <v>45</v>
      </c>
      <c r="K21" s="51" t="s">
        <v>34</v>
      </c>
      <c r="L21" s="25" t="s">
        <v>46</v>
      </c>
      <c r="M21" s="25" t="s">
        <v>46</v>
      </c>
      <c r="N21" s="25" t="s">
        <v>46</v>
      </c>
      <c r="O21" s="25" t="s">
        <v>46</v>
      </c>
      <c r="P21" s="25" t="s">
        <v>46</v>
      </c>
      <c r="Q21" s="25" t="s">
        <v>46</v>
      </c>
      <c r="R21" s="25" t="s">
        <v>46</v>
      </c>
      <c r="S21" s="25" t="s">
        <v>46</v>
      </c>
      <c r="T21" s="25" t="s">
        <v>46</v>
      </c>
    </row>
    <row r="22" spans="1:20" ht="60.75" customHeight="1" thickTop="1" thickBot="1" x14ac:dyDescent="0.4">
      <c r="A22" s="68" t="s">
        <v>60</v>
      </c>
      <c r="B22" s="71" t="s">
        <v>61</v>
      </c>
      <c r="C22" s="74" t="s">
        <v>62</v>
      </c>
      <c r="D22" s="97" t="s">
        <v>34</v>
      </c>
      <c r="E22" s="80" t="s">
        <v>39</v>
      </c>
      <c r="F22" s="71" t="s">
        <v>34</v>
      </c>
      <c r="G22" s="63" t="s">
        <v>34</v>
      </c>
      <c r="H22" s="91">
        <v>6480</v>
      </c>
      <c r="I22" s="65" t="s">
        <v>34</v>
      </c>
      <c r="J22" s="22" t="s">
        <v>40</v>
      </c>
      <c r="K22" s="51" t="s">
        <v>42</v>
      </c>
      <c r="L22" s="51" t="s">
        <v>43</v>
      </c>
      <c r="M22" s="51" t="s">
        <v>43</v>
      </c>
      <c r="N22" s="51" t="s">
        <v>43</v>
      </c>
      <c r="O22" s="51" t="s">
        <v>43</v>
      </c>
      <c r="P22" s="51" t="s">
        <v>43</v>
      </c>
      <c r="Q22" s="51" t="s">
        <v>43</v>
      </c>
      <c r="R22" s="51" t="s">
        <v>43</v>
      </c>
      <c r="S22" s="51" t="s">
        <v>43</v>
      </c>
      <c r="T22" s="51" t="s">
        <v>43</v>
      </c>
    </row>
    <row r="23" spans="1:20" ht="60.75" customHeight="1" thickTop="1" thickBot="1" x14ac:dyDescent="0.4">
      <c r="A23" s="69"/>
      <c r="B23" s="72"/>
      <c r="C23" s="75"/>
      <c r="D23" s="98"/>
      <c r="E23" s="81"/>
      <c r="F23" s="72"/>
      <c r="G23" s="64"/>
      <c r="H23" s="92"/>
      <c r="I23" s="66"/>
      <c r="J23" s="22" t="s">
        <v>44</v>
      </c>
      <c r="K23" s="23" t="e">
        <f>HLOOKUP('Contract Year 1 - Detail'!K22,#REF!,2,FALSE)</f>
        <v>#REF!</v>
      </c>
      <c r="L23" s="23" t="e">
        <f>HLOOKUP('Contract Year 1 - Detail'!L22,#REF!,2,FALSE)</f>
        <v>#REF!</v>
      </c>
      <c r="M23" s="23" t="e">
        <f>HLOOKUP('Contract Year 1 - Detail'!M22,#REF!,2,FALSE)</f>
        <v>#REF!</v>
      </c>
      <c r="N23" s="23" t="e">
        <f>HLOOKUP('Contract Year 1 - Detail'!N22,#REF!,2,FALSE)</f>
        <v>#REF!</v>
      </c>
      <c r="O23" s="23" t="e">
        <f>HLOOKUP('Contract Year 1 - Detail'!O22,#REF!,2,FALSE)</f>
        <v>#REF!</v>
      </c>
      <c r="P23" s="23" t="e">
        <f>HLOOKUP('Contract Year 1 - Detail'!P22,#REF!,2,FALSE)</f>
        <v>#REF!</v>
      </c>
      <c r="Q23" s="23" t="e">
        <f>HLOOKUP('Contract Year 1 - Detail'!Q22,#REF!,2,FALSE)</f>
        <v>#REF!</v>
      </c>
      <c r="R23" s="23" t="e">
        <f>HLOOKUP('Contract Year 1 - Detail'!R22,#REF!,2,FALSE)</f>
        <v>#REF!</v>
      </c>
      <c r="S23" s="23" t="e">
        <f>HLOOKUP('Contract Year 1 - Detail'!S22,#REF!,2,FALSE)</f>
        <v>#REF!</v>
      </c>
      <c r="T23" s="23" t="e">
        <f>HLOOKUP('Contract Year 1 - Detail'!T22,#REF!,2,FALSE)</f>
        <v>#REF!</v>
      </c>
    </row>
    <row r="24" spans="1:20" ht="60.75" customHeight="1" thickTop="1" thickBot="1" x14ac:dyDescent="0.4">
      <c r="A24" s="70"/>
      <c r="B24" s="73"/>
      <c r="C24" s="76"/>
      <c r="D24" s="99"/>
      <c r="E24" s="82"/>
      <c r="F24" s="73"/>
      <c r="G24" s="64"/>
      <c r="H24" s="93"/>
      <c r="I24" s="67"/>
      <c r="J24" s="24" t="s">
        <v>45</v>
      </c>
      <c r="K24" s="51" t="s">
        <v>34</v>
      </c>
      <c r="L24" s="25" t="s">
        <v>46</v>
      </c>
      <c r="M24" s="25" t="s">
        <v>46</v>
      </c>
      <c r="N24" s="25" t="s">
        <v>46</v>
      </c>
      <c r="O24" s="25" t="s">
        <v>46</v>
      </c>
      <c r="P24" s="25" t="s">
        <v>46</v>
      </c>
      <c r="Q24" s="25" t="s">
        <v>46</v>
      </c>
      <c r="R24" s="25" t="s">
        <v>46</v>
      </c>
      <c r="S24" s="25" t="s">
        <v>46</v>
      </c>
      <c r="T24" s="25" t="s">
        <v>46</v>
      </c>
    </row>
    <row r="25" spans="1:20" ht="60.75" customHeight="1" thickTop="1" thickBot="1" x14ac:dyDescent="0.4">
      <c r="A25" s="68" t="s">
        <v>63</v>
      </c>
      <c r="B25" s="71" t="s">
        <v>64</v>
      </c>
      <c r="C25" s="74" t="s">
        <v>65</v>
      </c>
      <c r="D25" s="109" t="s">
        <v>34</v>
      </c>
      <c r="E25" s="80" t="s">
        <v>39</v>
      </c>
      <c r="F25" s="71" t="s">
        <v>34</v>
      </c>
      <c r="G25" s="63" t="s">
        <v>34</v>
      </c>
      <c r="H25" s="91">
        <v>2403.6</v>
      </c>
      <c r="I25" s="65" t="s">
        <v>34</v>
      </c>
      <c r="J25" s="22" t="s">
        <v>40</v>
      </c>
      <c r="K25" s="51" t="s">
        <v>66</v>
      </c>
      <c r="L25" s="51" t="s">
        <v>43</v>
      </c>
      <c r="M25" s="51" t="s">
        <v>43</v>
      </c>
      <c r="N25" s="51" t="s">
        <v>43</v>
      </c>
      <c r="O25" s="51" t="s">
        <v>43</v>
      </c>
      <c r="P25" s="51" t="s">
        <v>43</v>
      </c>
      <c r="Q25" s="51" t="s">
        <v>43</v>
      </c>
      <c r="R25" s="51" t="s">
        <v>43</v>
      </c>
      <c r="S25" s="51" t="s">
        <v>43</v>
      </c>
      <c r="T25" s="51" t="s">
        <v>43</v>
      </c>
    </row>
    <row r="26" spans="1:20" ht="60.75" customHeight="1" thickTop="1" thickBot="1" x14ac:dyDescent="0.4">
      <c r="A26" s="69"/>
      <c r="B26" s="72"/>
      <c r="C26" s="75"/>
      <c r="D26" s="110"/>
      <c r="E26" s="81"/>
      <c r="F26" s="72"/>
      <c r="G26" s="64"/>
      <c r="H26" s="92"/>
      <c r="I26" s="66"/>
      <c r="J26" s="22" t="s">
        <v>44</v>
      </c>
      <c r="K26" s="23" t="e">
        <f>HLOOKUP('Contract Year 1 - Detail'!K25,#REF!,2,FALSE)</f>
        <v>#REF!</v>
      </c>
      <c r="L26" s="23" t="e">
        <f>HLOOKUP('Contract Year 1 - Detail'!L25,#REF!,2,FALSE)</f>
        <v>#REF!</v>
      </c>
      <c r="M26" s="23" t="e">
        <f>HLOOKUP('Contract Year 1 - Detail'!M25,#REF!,2,FALSE)</f>
        <v>#REF!</v>
      </c>
      <c r="N26" s="23" t="e">
        <f>HLOOKUP('Contract Year 1 - Detail'!N25,#REF!,2,FALSE)</f>
        <v>#REF!</v>
      </c>
      <c r="O26" s="23" t="e">
        <f>HLOOKUP('Contract Year 1 - Detail'!O25,#REF!,2,FALSE)</f>
        <v>#REF!</v>
      </c>
      <c r="P26" s="23" t="e">
        <f>HLOOKUP('Contract Year 1 - Detail'!P25,#REF!,2,FALSE)</f>
        <v>#REF!</v>
      </c>
      <c r="Q26" s="23" t="e">
        <f>HLOOKUP('Contract Year 1 - Detail'!Q25,#REF!,2,FALSE)</f>
        <v>#REF!</v>
      </c>
      <c r="R26" s="23" t="e">
        <f>HLOOKUP('Contract Year 1 - Detail'!R25,#REF!,2,FALSE)</f>
        <v>#REF!</v>
      </c>
      <c r="S26" s="23" t="e">
        <f>HLOOKUP('Contract Year 1 - Detail'!S25,#REF!,2,FALSE)</f>
        <v>#REF!</v>
      </c>
      <c r="T26" s="23" t="e">
        <f>HLOOKUP('Contract Year 1 - Detail'!T25,#REF!,2,FALSE)</f>
        <v>#REF!</v>
      </c>
    </row>
    <row r="27" spans="1:20" ht="60.75" customHeight="1" thickTop="1" thickBot="1" x14ac:dyDescent="0.4">
      <c r="A27" s="70"/>
      <c r="B27" s="73"/>
      <c r="C27" s="76"/>
      <c r="D27" s="111"/>
      <c r="E27" s="82"/>
      <c r="F27" s="73"/>
      <c r="G27" s="64"/>
      <c r="H27" s="93"/>
      <c r="I27" s="67"/>
      <c r="J27" s="24" t="s">
        <v>45</v>
      </c>
      <c r="K27" s="51" t="s">
        <v>34</v>
      </c>
      <c r="L27" s="25" t="s">
        <v>46</v>
      </c>
      <c r="M27" s="25" t="s">
        <v>46</v>
      </c>
      <c r="N27" s="25" t="s">
        <v>46</v>
      </c>
      <c r="O27" s="25" t="s">
        <v>46</v>
      </c>
      <c r="P27" s="25" t="s">
        <v>46</v>
      </c>
      <c r="Q27" s="25" t="s">
        <v>46</v>
      </c>
      <c r="R27" s="25" t="s">
        <v>46</v>
      </c>
      <c r="S27" s="25" t="s">
        <v>46</v>
      </c>
      <c r="T27" s="25" t="s">
        <v>46</v>
      </c>
    </row>
    <row r="28" spans="1:20" ht="60.75" customHeight="1" thickTop="1" thickBot="1" x14ac:dyDescent="0.4">
      <c r="A28" s="68" t="s">
        <v>67</v>
      </c>
      <c r="B28" s="71" t="s">
        <v>68</v>
      </c>
      <c r="C28" s="74" t="s">
        <v>69</v>
      </c>
      <c r="D28" s="97" t="s">
        <v>34</v>
      </c>
      <c r="E28" s="80" t="s">
        <v>70</v>
      </c>
      <c r="F28" s="71" t="s">
        <v>34</v>
      </c>
      <c r="G28" s="63" t="s">
        <v>34</v>
      </c>
      <c r="H28" s="91">
        <v>360678.40000000002</v>
      </c>
      <c r="I28" s="94">
        <v>0</v>
      </c>
      <c r="J28" s="36" t="s">
        <v>40</v>
      </c>
      <c r="K28" s="37" t="s">
        <v>42</v>
      </c>
      <c r="L28" s="37" t="s">
        <v>43</v>
      </c>
      <c r="M28" s="37" t="s">
        <v>43</v>
      </c>
      <c r="N28" s="37" t="s">
        <v>43</v>
      </c>
      <c r="O28" s="37" t="s">
        <v>43</v>
      </c>
      <c r="P28" s="37" t="s">
        <v>43</v>
      </c>
      <c r="Q28" s="37" t="s">
        <v>43</v>
      </c>
      <c r="R28" s="37" t="s">
        <v>43</v>
      </c>
      <c r="S28" s="37" t="s">
        <v>43</v>
      </c>
      <c r="T28" s="38" t="s">
        <v>43</v>
      </c>
    </row>
    <row r="29" spans="1:20" ht="60.75" customHeight="1" thickTop="1" thickBot="1" x14ac:dyDescent="0.4">
      <c r="A29" s="69"/>
      <c r="B29" s="72"/>
      <c r="C29" s="75"/>
      <c r="D29" s="98"/>
      <c r="E29" s="81"/>
      <c r="F29" s="72"/>
      <c r="G29" s="64"/>
      <c r="H29" s="92"/>
      <c r="I29" s="95"/>
      <c r="J29" s="36" t="s">
        <v>44</v>
      </c>
      <c r="K29" s="35">
        <v>0</v>
      </c>
      <c r="L29" s="35">
        <v>0</v>
      </c>
      <c r="M29" s="35">
        <v>0</v>
      </c>
      <c r="N29" s="35">
        <v>0</v>
      </c>
      <c r="O29" s="35">
        <v>0</v>
      </c>
      <c r="P29" s="35">
        <v>0</v>
      </c>
      <c r="Q29" s="35">
        <v>0</v>
      </c>
      <c r="R29" s="35">
        <v>0</v>
      </c>
      <c r="S29" s="35">
        <v>0</v>
      </c>
      <c r="T29" s="39">
        <v>0</v>
      </c>
    </row>
    <row r="30" spans="1:20" ht="60.75" customHeight="1" thickTop="1" thickBot="1" x14ac:dyDescent="0.4">
      <c r="A30" s="70"/>
      <c r="B30" s="73"/>
      <c r="C30" s="76"/>
      <c r="D30" s="99"/>
      <c r="E30" s="82"/>
      <c r="F30" s="73"/>
      <c r="G30" s="64"/>
      <c r="H30" s="93"/>
      <c r="I30" s="96">
        <f t="shared" ref="I30" si="1">SUM(K30:T30)</f>
        <v>1</v>
      </c>
      <c r="J30" s="36" t="s">
        <v>45</v>
      </c>
      <c r="K30" s="35">
        <v>1</v>
      </c>
      <c r="L30" s="35" t="s">
        <v>71</v>
      </c>
      <c r="M30" s="35" t="s">
        <v>71</v>
      </c>
      <c r="N30" s="35" t="s">
        <v>71</v>
      </c>
      <c r="O30" s="35" t="s">
        <v>71</v>
      </c>
      <c r="P30" s="35" t="s">
        <v>71</v>
      </c>
      <c r="Q30" s="35" t="s">
        <v>71</v>
      </c>
      <c r="R30" s="35" t="s">
        <v>71</v>
      </c>
      <c r="S30" s="35" t="s">
        <v>71</v>
      </c>
      <c r="T30" s="45" t="s">
        <v>71</v>
      </c>
    </row>
    <row r="31" spans="1:20" ht="60.75" customHeight="1" thickTop="1" thickBot="1" x14ac:dyDescent="0.4">
      <c r="A31" s="68" t="s">
        <v>72</v>
      </c>
      <c r="B31" s="71" t="s">
        <v>73</v>
      </c>
      <c r="C31" s="74" t="s">
        <v>74</v>
      </c>
      <c r="D31" s="109" t="s">
        <v>34</v>
      </c>
      <c r="E31" s="80" t="s">
        <v>39</v>
      </c>
      <c r="F31" s="71" t="s">
        <v>34</v>
      </c>
      <c r="G31" s="63" t="s">
        <v>34</v>
      </c>
      <c r="H31" s="91">
        <v>0</v>
      </c>
      <c r="I31" s="94">
        <v>0</v>
      </c>
      <c r="J31" s="36" t="s">
        <v>40</v>
      </c>
      <c r="K31" s="35" t="s">
        <v>42</v>
      </c>
      <c r="L31" s="35" t="s">
        <v>43</v>
      </c>
      <c r="M31" s="35" t="s">
        <v>43</v>
      </c>
      <c r="N31" s="35" t="s">
        <v>43</v>
      </c>
      <c r="O31" s="35" t="s">
        <v>43</v>
      </c>
      <c r="P31" s="35" t="s">
        <v>43</v>
      </c>
      <c r="Q31" s="35" t="s">
        <v>43</v>
      </c>
      <c r="R31" s="35" t="s">
        <v>43</v>
      </c>
      <c r="S31" s="35" t="s">
        <v>43</v>
      </c>
      <c r="T31" s="45" t="s">
        <v>43</v>
      </c>
    </row>
    <row r="32" spans="1:20" ht="60.75" customHeight="1" thickTop="1" thickBot="1" x14ac:dyDescent="0.4">
      <c r="A32" s="69"/>
      <c r="B32" s="72"/>
      <c r="C32" s="75"/>
      <c r="D32" s="110"/>
      <c r="E32" s="81"/>
      <c r="F32" s="72"/>
      <c r="G32" s="64"/>
      <c r="H32" s="92"/>
      <c r="I32" s="95"/>
      <c r="J32" s="36" t="s">
        <v>44</v>
      </c>
      <c r="K32" s="35">
        <v>0</v>
      </c>
      <c r="L32" s="35">
        <v>0</v>
      </c>
      <c r="M32" s="35">
        <v>0</v>
      </c>
      <c r="N32" s="35">
        <v>0</v>
      </c>
      <c r="O32" s="35">
        <v>0</v>
      </c>
      <c r="P32" s="35">
        <v>0</v>
      </c>
      <c r="Q32" s="35">
        <v>0</v>
      </c>
      <c r="R32" s="35">
        <v>0</v>
      </c>
      <c r="S32" s="35">
        <v>0</v>
      </c>
      <c r="T32" s="39">
        <v>0</v>
      </c>
    </row>
    <row r="33" spans="1:20" ht="100.5" customHeight="1" thickTop="1" thickBot="1" x14ac:dyDescent="0.4">
      <c r="A33" s="70"/>
      <c r="B33" s="73"/>
      <c r="C33" s="76"/>
      <c r="D33" s="111"/>
      <c r="E33" s="82"/>
      <c r="F33" s="73"/>
      <c r="G33" s="64"/>
      <c r="H33" s="93"/>
      <c r="I33" s="96">
        <f t="shared" ref="I33" si="2">SUM(K33:T33)</f>
        <v>1</v>
      </c>
      <c r="J33" s="36" t="s">
        <v>45</v>
      </c>
      <c r="K33" s="35">
        <v>1</v>
      </c>
      <c r="L33" s="35" t="s">
        <v>71</v>
      </c>
      <c r="M33" s="35" t="s">
        <v>71</v>
      </c>
      <c r="N33" s="35" t="s">
        <v>71</v>
      </c>
      <c r="O33" s="35" t="s">
        <v>71</v>
      </c>
      <c r="P33" s="35" t="s">
        <v>71</v>
      </c>
      <c r="Q33" s="35" t="s">
        <v>71</v>
      </c>
      <c r="R33" s="35" t="s">
        <v>71</v>
      </c>
      <c r="S33" s="35" t="s">
        <v>71</v>
      </c>
      <c r="T33" s="45" t="s">
        <v>71</v>
      </c>
    </row>
    <row r="34" spans="1:20" ht="60.75" customHeight="1" x14ac:dyDescent="0.35">
      <c r="A34" s="68" t="s">
        <v>75</v>
      </c>
      <c r="B34" s="71" t="s">
        <v>76</v>
      </c>
      <c r="C34" s="74" t="s">
        <v>77</v>
      </c>
      <c r="D34" s="77" t="s">
        <v>34</v>
      </c>
      <c r="E34" s="80" t="s">
        <v>39</v>
      </c>
      <c r="F34" s="71" t="s">
        <v>34</v>
      </c>
      <c r="G34" s="63" t="s">
        <v>34</v>
      </c>
      <c r="H34" s="91">
        <v>0</v>
      </c>
      <c r="I34" s="94">
        <v>0</v>
      </c>
      <c r="J34" s="36" t="s">
        <v>40</v>
      </c>
      <c r="K34" s="35" t="s">
        <v>42</v>
      </c>
      <c r="L34" s="35" t="s">
        <v>43</v>
      </c>
      <c r="M34" s="35" t="s">
        <v>43</v>
      </c>
      <c r="N34" s="35" t="s">
        <v>43</v>
      </c>
      <c r="O34" s="35" t="s">
        <v>43</v>
      </c>
      <c r="P34" s="35" t="s">
        <v>43</v>
      </c>
      <c r="Q34" s="35" t="s">
        <v>43</v>
      </c>
      <c r="R34" s="35" t="s">
        <v>43</v>
      </c>
      <c r="S34" s="35" t="s">
        <v>43</v>
      </c>
      <c r="T34" s="45" t="s">
        <v>43</v>
      </c>
    </row>
    <row r="35" spans="1:20" ht="60.75" customHeight="1" thickTop="1" thickBot="1" x14ac:dyDescent="0.4">
      <c r="A35" s="69"/>
      <c r="B35" s="72"/>
      <c r="C35" s="75"/>
      <c r="D35" s="78"/>
      <c r="E35" s="81"/>
      <c r="F35" s="72"/>
      <c r="G35" s="64"/>
      <c r="H35" s="92"/>
      <c r="I35" s="95"/>
      <c r="J35" s="36" t="s">
        <v>44</v>
      </c>
      <c r="K35" s="35">
        <v>0</v>
      </c>
      <c r="L35" s="35">
        <v>0</v>
      </c>
      <c r="M35" s="35">
        <v>0</v>
      </c>
      <c r="N35" s="35">
        <v>0</v>
      </c>
      <c r="O35" s="35">
        <v>0</v>
      </c>
      <c r="P35" s="35">
        <v>0</v>
      </c>
      <c r="Q35" s="35">
        <v>0</v>
      </c>
      <c r="R35" s="35">
        <v>0</v>
      </c>
      <c r="S35" s="35">
        <v>0</v>
      </c>
      <c r="T35" s="39">
        <v>0</v>
      </c>
    </row>
    <row r="36" spans="1:20" ht="60.75" customHeight="1" thickTop="1" thickBot="1" x14ac:dyDescent="0.4">
      <c r="A36" s="70"/>
      <c r="B36" s="73"/>
      <c r="C36" s="76"/>
      <c r="D36" s="79"/>
      <c r="E36" s="82"/>
      <c r="F36" s="72"/>
      <c r="G36" s="64"/>
      <c r="H36" s="93"/>
      <c r="I36" s="96">
        <f t="shared" ref="I36" si="3">SUM(K36:T36)</f>
        <v>1</v>
      </c>
      <c r="J36" s="36" t="s">
        <v>45</v>
      </c>
      <c r="K36" s="40">
        <v>1</v>
      </c>
      <c r="L36" s="40" t="s">
        <v>46</v>
      </c>
      <c r="M36" s="40" t="s">
        <v>46</v>
      </c>
      <c r="N36" s="40" t="s">
        <v>46</v>
      </c>
      <c r="O36" s="40" t="s">
        <v>46</v>
      </c>
      <c r="P36" s="40" t="s">
        <v>46</v>
      </c>
      <c r="Q36" s="40" t="s">
        <v>46</v>
      </c>
      <c r="R36" s="40" t="s">
        <v>46</v>
      </c>
      <c r="S36" s="40" t="s">
        <v>46</v>
      </c>
      <c r="T36" s="41" t="s">
        <v>46</v>
      </c>
    </row>
    <row r="37" spans="1:20" ht="60.75" customHeight="1" thickTop="1" thickBot="1" x14ac:dyDescent="0.4">
      <c r="A37" s="68" t="s">
        <v>78</v>
      </c>
      <c r="B37" s="71" t="s">
        <v>79</v>
      </c>
      <c r="C37" s="74" t="s">
        <v>80</v>
      </c>
      <c r="D37" s="97" t="s">
        <v>34</v>
      </c>
      <c r="E37" s="100" t="s">
        <v>39</v>
      </c>
      <c r="F37" s="103" t="s">
        <v>34</v>
      </c>
      <c r="G37" s="106" t="s">
        <v>34</v>
      </c>
      <c r="H37" s="63">
        <v>15177.6</v>
      </c>
      <c r="I37" s="65" t="s">
        <v>34</v>
      </c>
      <c r="J37" s="22" t="s">
        <v>40</v>
      </c>
      <c r="K37" s="51" t="s">
        <v>81</v>
      </c>
      <c r="L37" s="51" t="s">
        <v>43</v>
      </c>
      <c r="M37" s="51" t="s">
        <v>43</v>
      </c>
      <c r="N37" s="51" t="s">
        <v>43</v>
      </c>
      <c r="O37" s="51" t="s">
        <v>43</v>
      </c>
      <c r="P37" s="51" t="s">
        <v>43</v>
      </c>
      <c r="Q37" s="51" t="s">
        <v>43</v>
      </c>
      <c r="R37" s="51" t="s">
        <v>43</v>
      </c>
      <c r="S37" s="51" t="s">
        <v>43</v>
      </c>
      <c r="T37" s="51" t="s">
        <v>43</v>
      </c>
    </row>
    <row r="38" spans="1:20" ht="60.75" customHeight="1" thickTop="1" thickBot="1" x14ac:dyDescent="0.4">
      <c r="A38" s="69"/>
      <c r="B38" s="72"/>
      <c r="C38" s="75"/>
      <c r="D38" s="98"/>
      <c r="E38" s="101"/>
      <c r="F38" s="104"/>
      <c r="G38" s="107"/>
      <c r="H38" s="64"/>
      <c r="I38" s="66"/>
      <c r="J38" s="22" t="s">
        <v>44</v>
      </c>
      <c r="K38" s="23" t="e">
        <f>HLOOKUP('Contract Year 1 - Detail'!K37,#REF!,2,FALSE)</f>
        <v>#REF!</v>
      </c>
      <c r="L38" s="23" t="e">
        <f>HLOOKUP('Contract Year 1 - Detail'!L37,#REF!,2,FALSE)</f>
        <v>#REF!</v>
      </c>
      <c r="M38" s="23" t="e">
        <f>HLOOKUP('Contract Year 1 - Detail'!M37,#REF!,2,FALSE)</f>
        <v>#REF!</v>
      </c>
      <c r="N38" s="23" t="e">
        <f>HLOOKUP('Contract Year 1 - Detail'!N37,#REF!,2,FALSE)</f>
        <v>#REF!</v>
      </c>
      <c r="O38" s="23" t="e">
        <f>HLOOKUP('Contract Year 1 - Detail'!O37,#REF!,2,FALSE)</f>
        <v>#REF!</v>
      </c>
      <c r="P38" s="23" t="e">
        <f>HLOOKUP('Contract Year 1 - Detail'!P37,#REF!,2,FALSE)</f>
        <v>#REF!</v>
      </c>
      <c r="Q38" s="23" t="e">
        <f>HLOOKUP('Contract Year 1 - Detail'!Q37,#REF!,2,FALSE)</f>
        <v>#REF!</v>
      </c>
      <c r="R38" s="23" t="e">
        <f>HLOOKUP('Contract Year 1 - Detail'!R37,#REF!,2,FALSE)</f>
        <v>#REF!</v>
      </c>
      <c r="S38" s="23" t="e">
        <f>HLOOKUP('Contract Year 1 - Detail'!S37,#REF!,2,FALSE)</f>
        <v>#REF!</v>
      </c>
      <c r="T38" s="23" t="e">
        <f>HLOOKUP('Contract Year 1 - Detail'!T37,#REF!,2,FALSE)</f>
        <v>#REF!</v>
      </c>
    </row>
    <row r="39" spans="1:20" ht="80.25" customHeight="1" thickTop="1" thickBot="1" x14ac:dyDescent="0.4">
      <c r="A39" s="70"/>
      <c r="B39" s="73" t="s">
        <v>34</v>
      </c>
      <c r="C39" s="76"/>
      <c r="D39" s="99"/>
      <c r="E39" s="102"/>
      <c r="F39" s="105"/>
      <c r="G39" s="108"/>
      <c r="H39" s="64"/>
      <c r="I39" s="67"/>
      <c r="J39" s="24" t="s">
        <v>45</v>
      </c>
      <c r="K39" s="51" t="s">
        <v>34</v>
      </c>
      <c r="L39" s="25" t="s">
        <v>46</v>
      </c>
      <c r="M39" s="25" t="s">
        <v>46</v>
      </c>
      <c r="N39" s="25" t="s">
        <v>46</v>
      </c>
      <c r="O39" s="25" t="s">
        <v>46</v>
      </c>
      <c r="P39" s="25" t="s">
        <v>46</v>
      </c>
      <c r="Q39" s="25" t="s">
        <v>46</v>
      </c>
      <c r="R39" s="25" t="s">
        <v>46</v>
      </c>
      <c r="S39" s="25" t="s">
        <v>46</v>
      </c>
      <c r="T39" s="25" t="s">
        <v>46</v>
      </c>
    </row>
    <row r="40" spans="1:20" ht="60.75" customHeight="1" thickTop="1" thickBot="1" x14ac:dyDescent="0.4">
      <c r="A40" s="68" t="s">
        <v>82</v>
      </c>
      <c r="B40" s="71" t="s">
        <v>83</v>
      </c>
      <c r="C40" s="74" t="s">
        <v>84</v>
      </c>
      <c r="D40" s="77" t="s">
        <v>85</v>
      </c>
      <c r="E40" s="80" t="s">
        <v>39</v>
      </c>
      <c r="F40" s="83" t="s">
        <v>34</v>
      </c>
      <c r="G40" s="85" t="s">
        <v>34</v>
      </c>
      <c r="H40" s="88">
        <v>0</v>
      </c>
      <c r="I40" s="62" t="s">
        <v>34</v>
      </c>
      <c r="J40" s="22" t="s">
        <v>40</v>
      </c>
      <c r="K40" s="51" t="s">
        <v>42</v>
      </c>
      <c r="L40" s="51" t="s">
        <v>43</v>
      </c>
      <c r="M40" s="51" t="s">
        <v>43</v>
      </c>
      <c r="N40" s="51" t="s">
        <v>43</v>
      </c>
      <c r="O40" s="51" t="s">
        <v>43</v>
      </c>
      <c r="P40" s="51" t="s">
        <v>43</v>
      </c>
      <c r="Q40" s="51" t="s">
        <v>43</v>
      </c>
      <c r="R40" s="51" t="s">
        <v>43</v>
      </c>
      <c r="S40" s="51" t="s">
        <v>43</v>
      </c>
      <c r="T40" s="51" t="s">
        <v>43</v>
      </c>
    </row>
    <row r="41" spans="1:20" ht="60.75" customHeight="1" thickTop="1" thickBot="1" x14ac:dyDescent="0.4">
      <c r="A41" s="69"/>
      <c r="B41" s="72"/>
      <c r="C41" s="75"/>
      <c r="D41" s="78"/>
      <c r="E41" s="81"/>
      <c r="F41" s="83"/>
      <c r="G41" s="86"/>
      <c r="H41" s="89"/>
      <c r="I41" s="62"/>
      <c r="J41" s="22" t="s">
        <v>44</v>
      </c>
      <c r="K41" s="23" t="e">
        <f>HLOOKUP('Contract Year 1 - Detail'!K40,#REF!,2,FALSE)</f>
        <v>#REF!</v>
      </c>
      <c r="L41" s="23" t="e">
        <f>HLOOKUP('Contract Year 1 - Detail'!L40,#REF!,2,FALSE)</f>
        <v>#REF!</v>
      </c>
      <c r="M41" s="23" t="e">
        <f>HLOOKUP('Contract Year 1 - Detail'!M40,#REF!,2,FALSE)</f>
        <v>#REF!</v>
      </c>
      <c r="N41" s="23" t="e">
        <f>HLOOKUP('Contract Year 1 - Detail'!N40,#REF!,2,FALSE)</f>
        <v>#REF!</v>
      </c>
      <c r="O41" s="23" t="e">
        <f>HLOOKUP('Contract Year 1 - Detail'!O40,#REF!,2,FALSE)</f>
        <v>#REF!</v>
      </c>
      <c r="P41" s="23" t="e">
        <f>HLOOKUP('Contract Year 1 - Detail'!P40,#REF!,2,FALSE)</f>
        <v>#REF!</v>
      </c>
      <c r="Q41" s="23" t="e">
        <f>HLOOKUP('Contract Year 1 - Detail'!Q40,#REF!,2,FALSE)</f>
        <v>#REF!</v>
      </c>
      <c r="R41" s="23" t="e">
        <f>HLOOKUP('Contract Year 1 - Detail'!R40,#REF!,2,FALSE)</f>
        <v>#REF!</v>
      </c>
      <c r="S41" s="23" t="e">
        <f>HLOOKUP('Contract Year 1 - Detail'!S40,#REF!,2,FALSE)</f>
        <v>#REF!</v>
      </c>
      <c r="T41" s="23" t="e">
        <f>HLOOKUP('Contract Year 1 - Detail'!T40,#REF!,2,FALSE)</f>
        <v>#REF!</v>
      </c>
    </row>
    <row r="42" spans="1:20" ht="60.75" customHeight="1" thickTop="1" thickBot="1" x14ac:dyDescent="0.4">
      <c r="A42" s="70"/>
      <c r="B42" s="73"/>
      <c r="C42" s="76" t="s">
        <v>34</v>
      </c>
      <c r="D42" s="79"/>
      <c r="E42" s="82"/>
      <c r="F42" s="84"/>
      <c r="G42" s="87"/>
      <c r="H42" s="90"/>
      <c r="I42" s="62"/>
      <c r="J42" s="24" t="s">
        <v>45</v>
      </c>
      <c r="K42" s="51" t="s">
        <v>34</v>
      </c>
      <c r="L42" s="25" t="s">
        <v>46</v>
      </c>
      <c r="M42" s="25" t="s">
        <v>46</v>
      </c>
      <c r="N42" s="25" t="s">
        <v>46</v>
      </c>
      <c r="O42" s="25" t="s">
        <v>46</v>
      </c>
      <c r="P42" s="25" t="s">
        <v>46</v>
      </c>
      <c r="Q42" s="25" t="s">
        <v>46</v>
      </c>
      <c r="R42" s="25" t="s">
        <v>46</v>
      </c>
      <c r="S42" s="25" t="s">
        <v>46</v>
      </c>
      <c r="T42" s="25" t="s">
        <v>46</v>
      </c>
    </row>
    <row r="43" spans="1:20" ht="16" thickBot="1" x14ac:dyDescent="0.4">
      <c r="A43" s="28"/>
      <c r="B43" s="19"/>
      <c r="C43" s="29"/>
      <c r="D43" s="19"/>
      <c r="E43" s="19"/>
      <c r="F43" s="29"/>
      <c r="G43" s="29"/>
      <c r="H43" s="19"/>
      <c r="I43" s="46"/>
      <c r="J43" s="47"/>
      <c r="K43" s="48"/>
      <c r="L43" s="49"/>
      <c r="M43" s="49"/>
      <c r="N43" s="49"/>
      <c r="O43" s="49"/>
      <c r="P43" s="49"/>
      <c r="Q43" s="49"/>
      <c r="R43" s="49"/>
      <c r="S43" s="49"/>
      <c r="T43" s="49"/>
    </row>
    <row r="44" spans="1:20" ht="33" customHeight="1" thickBot="1" x14ac:dyDescent="0.4">
      <c r="A44" s="15" t="s">
        <v>86</v>
      </c>
      <c r="B44" s="16" t="s">
        <v>87</v>
      </c>
      <c r="C44" s="16"/>
      <c r="D44" s="16"/>
      <c r="E44" s="16"/>
      <c r="F44" s="16"/>
      <c r="G44" s="16"/>
      <c r="H44" s="17">
        <v>2611786.8700000006</v>
      </c>
      <c r="I44" s="18"/>
      <c r="K44" s="30"/>
      <c r="L44" s="31"/>
      <c r="M44" s="31"/>
      <c r="N44" s="31"/>
      <c r="O44" s="31"/>
      <c r="P44" s="31"/>
      <c r="Q44" s="31"/>
      <c r="R44" s="31"/>
      <c r="S44" s="31"/>
      <c r="T44" s="32"/>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F8A0B-EC92-4317-A43D-619A49ADE118}">
  <sheetPr>
    <tabColor rgb="FFFF0000"/>
  </sheetPr>
  <dimension ref="A1:T44"/>
  <sheetViews>
    <sheetView topLeftCell="A25" zoomScale="50" zoomScaleNormal="50" zoomScalePageLayoutView="50" workbookViewId="0">
      <selection activeCell="B40" sqref="B40:B42"/>
    </sheetView>
  </sheetViews>
  <sheetFormatPr defaultColWidth="8.84375" defaultRowHeight="15.5" x14ac:dyDescent="0.35"/>
  <cols>
    <col min="1" max="1" width="12.84375" style="20" customWidth="1"/>
    <col min="2" max="2" width="24.84375" style="20" customWidth="1"/>
    <col min="3" max="3" width="53.84375" style="34" customWidth="1"/>
    <col min="4" max="4" width="50.84375" style="34" customWidth="1"/>
    <col min="5" max="5" width="13.84375" style="20" customWidth="1"/>
    <col min="6" max="6" width="11.84375" style="20" customWidth="1"/>
    <col min="7" max="7" width="17" style="20" customWidth="1"/>
    <col min="8" max="8" width="19.84375" style="20" customWidth="1"/>
    <col min="9" max="9" width="14.4609375" style="33" customWidth="1"/>
    <col min="10" max="10" width="13.84375" style="13" customWidth="1"/>
    <col min="11" max="20" width="20.4609375" style="13" customWidth="1"/>
    <col min="21" max="16384" width="8.84375" style="13"/>
  </cols>
  <sheetData>
    <row r="1" spans="1:20" ht="27.65" customHeight="1" thickBot="1" x14ac:dyDescent="0.4">
      <c r="A1" s="121" t="s">
        <v>22</v>
      </c>
      <c r="B1" s="122"/>
      <c r="C1" s="122"/>
      <c r="D1" s="122"/>
      <c r="E1" s="122"/>
      <c r="F1" s="122"/>
      <c r="G1" s="122"/>
      <c r="H1" s="122"/>
      <c r="I1" s="6"/>
      <c r="J1" s="7"/>
      <c r="K1" s="7" t="s">
        <v>4</v>
      </c>
      <c r="L1" s="7"/>
      <c r="M1" s="7"/>
      <c r="N1" s="7"/>
      <c r="O1" s="7"/>
      <c r="P1" s="7"/>
      <c r="Q1" s="7"/>
      <c r="R1" s="7"/>
      <c r="S1" s="7"/>
      <c r="T1" s="8"/>
    </row>
    <row r="2" spans="1:20" ht="15.75" customHeight="1" x14ac:dyDescent="0.35">
      <c r="A2" s="123" t="s">
        <v>5</v>
      </c>
      <c r="B2" s="123" t="s">
        <v>6</v>
      </c>
      <c r="C2" s="125" t="s">
        <v>23</v>
      </c>
      <c r="D2" s="52"/>
      <c r="E2" s="123" t="s">
        <v>24</v>
      </c>
      <c r="F2" s="123" t="s">
        <v>25</v>
      </c>
      <c r="G2" s="123" t="s">
        <v>26</v>
      </c>
      <c r="H2" s="123" t="str">
        <f>CONCATENATE("Total Service or Product Price (Contract Year ",RIGHT(A4,LEN(A4)-FIND("-",A4)),")")</f>
        <v>Total Service or Product Price (Contract Year 2)</v>
      </c>
      <c r="I2" s="116" t="s">
        <v>27</v>
      </c>
      <c r="J2" s="116" t="s">
        <v>28</v>
      </c>
      <c r="K2" s="21"/>
      <c r="L2" s="9"/>
      <c r="M2" s="9"/>
      <c r="N2" s="9"/>
      <c r="O2" s="9"/>
      <c r="P2" s="9"/>
      <c r="Q2" s="9"/>
      <c r="R2" s="9"/>
      <c r="S2" s="9"/>
      <c r="T2" s="10"/>
    </row>
    <row r="3" spans="1:20" ht="60.75" customHeight="1" thickBot="1" x14ac:dyDescent="0.4">
      <c r="A3" s="124"/>
      <c r="B3" s="124"/>
      <c r="C3" s="126"/>
      <c r="D3" s="53" t="s">
        <v>29</v>
      </c>
      <c r="E3" s="124" t="s">
        <v>24</v>
      </c>
      <c r="F3" s="124"/>
      <c r="G3" s="127"/>
      <c r="H3" s="124"/>
      <c r="I3" s="116"/>
      <c r="J3" s="116"/>
      <c r="K3" s="42" t="s">
        <v>30</v>
      </c>
      <c r="L3" s="43"/>
      <c r="M3" s="43"/>
      <c r="N3" s="43"/>
      <c r="O3" s="43"/>
      <c r="P3" s="43"/>
      <c r="Q3" s="43"/>
      <c r="R3" s="43"/>
      <c r="S3" s="43"/>
      <c r="T3" s="44"/>
    </row>
    <row r="4" spans="1:20" ht="60.75" customHeight="1" x14ac:dyDescent="0.35">
      <c r="A4" s="68" t="s">
        <v>88</v>
      </c>
      <c r="B4" s="71" t="s">
        <v>32</v>
      </c>
      <c r="C4" s="113" t="s">
        <v>33</v>
      </c>
      <c r="D4" s="97" t="s">
        <v>89</v>
      </c>
      <c r="E4" s="80" t="s">
        <v>35</v>
      </c>
      <c r="F4" s="71" t="s">
        <v>34</v>
      </c>
      <c r="G4" s="63" t="s">
        <v>34</v>
      </c>
      <c r="H4" s="112">
        <v>0</v>
      </c>
      <c r="I4" s="120">
        <v>0</v>
      </c>
      <c r="J4" s="35"/>
      <c r="K4" s="35"/>
      <c r="L4" s="35"/>
      <c r="M4" s="35"/>
      <c r="N4" s="35"/>
      <c r="O4" s="35"/>
      <c r="P4" s="35"/>
      <c r="Q4" s="35"/>
      <c r="R4" s="35"/>
      <c r="S4" s="35"/>
      <c r="T4" s="45"/>
    </row>
    <row r="5" spans="1:20" ht="60.75" customHeight="1" thickTop="1" thickBot="1" x14ac:dyDescent="0.4">
      <c r="A5" s="69"/>
      <c r="B5" s="72"/>
      <c r="C5" s="114"/>
      <c r="D5" s="98"/>
      <c r="E5" s="81"/>
      <c r="F5" s="72"/>
      <c r="G5" s="64"/>
      <c r="H5" s="92"/>
      <c r="I5" s="120"/>
      <c r="J5" s="35"/>
      <c r="K5" s="35"/>
      <c r="L5" s="35"/>
      <c r="M5" s="35"/>
      <c r="N5" s="35"/>
      <c r="O5" s="35"/>
      <c r="P5" s="35"/>
      <c r="Q5" s="35"/>
      <c r="R5" s="35"/>
      <c r="S5" s="35"/>
      <c r="T5" s="39"/>
    </row>
    <row r="6" spans="1:20" ht="60.75" customHeight="1" thickTop="1" thickBot="1" x14ac:dyDescent="0.4">
      <c r="A6" s="70"/>
      <c r="B6" s="73"/>
      <c r="C6" s="115"/>
      <c r="D6" s="99"/>
      <c r="E6" s="82"/>
      <c r="F6" s="73"/>
      <c r="G6" s="64"/>
      <c r="H6" s="93"/>
      <c r="I6" s="120">
        <f t="shared" ref="I6" si="0">SUM(K6:T6)</f>
        <v>0</v>
      </c>
      <c r="J6" s="35"/>
      <c r="K6" s="40"/>
      <c r="L6" s="40"/>
      <c r="M6" s="40"/>
      <c r="N6" s="40"/>
      <c r="O6" s="40"/>
      <c r="P6" s="40"/>
      <c r="Q6" s="40"/>
      <c r="R6" s="40"/>
      <c r="S6" s="40"/>
      <c r="T6" s="41"/>
    </row>
    <row r="7" spans="1:20" ht="60.75" customHeight="1" x14ac:dyDescent="0.35">
      <c r="A7" s="68" t="s">
        <v>90</v>
      </c>
      <c r="B7" s="71" t="s">
        <v>37</v>
      </c>
      <c r="C7" s="113" t="s">
        <v>38</v>
      </c>
      <c r="D7" s="109" t="s">
        <v>34</v>
      </c>
      <c r="E7" s="80" t="s">
        <v>39</v>
      </c>
      <c r="F7" s="103" t="s">
        <v>34</v>
      </c>
      <c r="G7" s="106" t="s">
        <v>34</v>
      </c>
      <c r="H7" s="63">
        <v>12027.2</v>
      </c>
      <c r="I7" s="65" t="s">
        <v>34</v>
      </c>
      <c r="J7" s="22" t="s">
        <v>40</v>
      </c>
      <c r="K7" s="51" t="s">
        <v>41</v>
      </c>
      <c r="L7" s="51" t="s">
        <v>42</v>
      </c>
      <c r="M7" s="51" t="s">
        <v>43</v>
      </c>
      <c r="N7" s="51" t="s">
        <v>43</v>
      </c>
      <c r="O7" s="51" t="s">
        <v>43</v>
      </c>
      <c r="P7" s="51" t="s">
        <v>43</v>
      </c>
      <c r="Q7" s="51" t="s">
        <v>43</v>
      </c>
      <c r="R7" s="51" t="s">
        <v>43</v>
      </c>
      <c r="S7" s="51" t="s">
        <v>43</v>
      </c>
      <c r="T7" s="51" t="s">
        <v>43</v>
      </c>
    </row>
    <row r="8" spans="1:20" ht="60.75" customHeight="1" thickTop="1" thickBot="1" x14ac:dyDescent="0.4">
      <c r="A8" s="69"/>
      <c r="B8" s="72"/>
      <c r="C8" s="114"/>
      <c r="D8" s="110"/>
      <c r="E8" s="81"/>
      <c r="F8" s="104"/>
      <c r="G8" s="107"/>
      <c r="H8" s="64"/>
      <c r="I8" s="66"/>
      <c r="J8" s="22" t="s">
        <v>44</v>
      </c>
      <c r="K8" s="23" t="e">
        <f>HLOOKUP('Contract Year 2 - Detail'!K7,#REF!,2,FALSE)</f>
        <v>#REF!</v>
      </c>
      <c r="L8" s="23" t="e">
        <f>HLOOKUP('Contract Year 2 - Detail'!L7,#REF!,2,FALSE)</f>
        <v>#REF!</v>
      </c>
      <c r="M8" s="23" t="e">
        <f>HLOOKUP('Contract Year 2 - Detail'!M7,#REF!,2,FALSE)</f>
        <v>#REF!</v>
      </c>
      <c r="N8" s="23" t="e">
        <f>HLOOKUP('Contract Year 2 - Detail'!N7,#REF!,2,FALSE)</f>
        <v>#REF!</v>
      </c>
      <c r="O8" s="23" t="e">
        <f>HLOOKUP('Contract Year 2 - Detail'!O7,#REF!,2,FALSE)</f>
        <v>#REF!</v>
      </c>
      <c r="P8" s="23" t="e">
        <f>HLOOKUP('Contract Year 2 - Detail'!P7,#REF!,2,FALSE)</f>
        <v>#REF!</v>
      </c>
      <c r="Q8" s="23" t="e">
        <f>HLOOKUP('Contract Year 2 - Detail'!Q7,#REF!,2,FALSE)</f>
        <v>#REF!</v>
      </c>
      <c r="R8" s="23" t="e">
        <f>HLOOKUP('Contract Year 2 - Detail'!R7,#REF!,2,FALSE)</f>
        <v>#REF!</v>
      </c>
      <c r="S8" s="23" t="e">
        <f>HLOOKUP('Contract Year 2 - Detail'!S7,#REF!,2,FALSE)</f>
        <v>#REF!</v>
      </c>
      <c r="T8" s="23" t="e">
        <f>HLOOKUP('Contract Year 2 - Detail'!T7,#REF!,2,FALSE)</f>
        <v>#REF!</v>
      </c>
    </row>
    <row r="9" spans="1:20" ht="60.75" customHeight="1" thickTop="1" thickBot="1" x14ac:dyDescent="0.4">
      <c r="A9" s="70"/>
      <c r="B9" s="73"/>
      <c r="C9" s="115"/>
      <c r="D9" s="111"/>
      <c r="E9" s="82"/>
      <c r="F9" s="105"/>
      <c r="G9" s="108"/>
      <c r="H9" s="64"/>
      <c r="I9" s="67"/>
      <c r="J9" s="24" t="s">
        <v>45</v>
      </c>
      <c r="K9" s="51" t="s">
        <v>34</v>
      </c>
      <c r="L9" s="25">
        <v>80</v>
      </c>
      <c r="M9" s="25" t="s">
        <v>46</v>
      </c>
      <c r="N9" s="25" t="s">
        <v>46</v>
      </c>
      <c r="O9" s="25" t="s">
        <v>46</v>
      </c>
      <c r="P9" s="25" t="s">
        <v>46</v>
      </c>
      <c r="Q9" s="25" t="s">
        <v>46</v>
      </c>
      <c r="R9" s="25" t="s">
        <v>46</v>
      </c>
      <c r="S9" s="25" t="s">
        <v>46</v>
      </c>
      <c r="T9" s="25" t="s">
        <v>46</v>
      </c>
    </row>
    <row r="10" spans="1:20" ht="60.75" customHeight="1" x14ac:dyDescent="0.35">
      <c r="A10" s="69" t="s">
        <v>91</v>
      </c>
      <c r="B10" s="72" t="s">
        <v>48</v>
      </c>
      <c r="C10" s="74" t="s">
        <v>49</v>
      </c>
      <c r="D10" s="97" t="s">
        <v>34</v>
      </c>
      <c r="E10" s="81" t="s">
        <v>39</v>
      </c>
      <c r="F10" s="72" t="s">
        <v>34</v>
      </c>
      <c r="G10" s="87" t="s">
        <v>34</v>
      </c>
      <c r="H10" s="112">
        <v>59395.519999999997</v>
      </c>
      <c r="I10" s="65" t="s">
        <v>34</v>
      </c>
      <c r="J10" s="22" t="s">
        <v>40</v>
      </c>
      <c r="K10" s="51" t="s">
        <v>42</v>
      </c>
      <c r="L10" s="51" t="s">
        <v>43</v>
      </c>
      <c r="M10" s="51" t="s">
        <v>43</v>
      </c>
      <c r="N10" s="51" t="s">
        <v>43</v>
      </c>
      <c r="O10" s="51" t="s">
        <v>43</v>
      </c>
      <c r="P10" s="51" t="s">
        <v>43</v>
      </c>
      <c r="Q10" s="51" t="s">
        <v>43</v>
      </c>
      <c r="R10" s="51" t="s">
        <v>43</v>
      </c>
      <c r="S10" s="51" t="s">
        <v>43</v>
      </c>
      <c r="T10" s="51" t="s">
        <v>43</v>
      </c>
    </row>
    <row r="11" spans="1:20" ht="60.75" customHeight="1" thickTop="1" thickBot="1" x14ac:dyDescent="0.4">
      <c r="A11" s="69"/>
      <c r="B11" s="72"/>
      <c r="C11" s="75"/>
      <c r="D11" s="98"/>
      <c r="E11" s="81"/>
      <c r="F11" s="72"/>
      <c r="G11" s="64"/>
      <c r="H11" s="92"/>
      <c r="I11" s="66"/>
      <c r="J11" s="22" t="s">
        <v>44</v>
      </c>
      <c r="K11" s="23" t="e">
        <f>HLOOKUP('Contract Year 2 - Detail'!K10,#REF!,2,FALSE)</f>
        <v>#REF!</v>
      </c>
      <c r="L11" s="23" t="e">
        <f>HLOOKUP('Contract Year 2 - Detail'!L10,#REF!,2,FALSE)</f>
        <v>#REF!</v>
      </c>
      <c r="M11" s="23" t="e">
        <f>HLOOKUP('Contract Year 2 - Detail'!M10,#REF!,2,FALSE)</f>
        <v>#REF!</v>
      </c>
      <c r="N11" s="23" t="e">
        <f>HLOOKUP('Contract Year 2 - Detail'!N10,#REF!,2,FALSE)</f>
        <v>#REF!</v>
      </c>
      <c r="O11" s="23" t="e">
        <f>HLOOKUP('Contract Year 2 - Detail'!O10,#REF!,2,FALSE)</f>
        <v>#REF!</v>
      </c>
      <c r="P11" s="23" t="e">
        <f>HLOOKUP('Contract Year 2 - Detail'!P10,#REF!,2,FALSE)</f>
        <v>#REF!</v>
      </c>
      <c r="Q11" s="23" t="e">
        <f>HLOOKUP('Contract Year 2 - Detail'!Q10,#REF!,2,FALSE)</f>
        <v>#REF!</v>
      </c>
      <c r="R11" s="23" t="e">
        <f>HLOOKUP('Contract Year 2 - Detail'!R10,#REF!,2,FALSE)</f>
        <v>#REF!</v>
      </c>
      <c r="S11" s="23" t="e">
        <f>HLOOKUP('Contract Year 2 - Detail'!S10,#REF!,2,FALSE)</f>
        <v>#REF!</v>
      </c>
      <c r="T11" s="23" t="e">
        <f>HLOOKUP('Contract Year 2 - Detail'!T10,#REF!,2,FALSE)</f>
        <v>#REF!</v>
      </c>
    </row>
    <row r="12" spans="1:20" ht="60.75" customHeight="1" thickTop="1" thickBot="1" x14ac:dyDescent="0.4">
      <c r="A12" s="70"/>
      <c r="B12" s="73"/>
      <c r="C12" s="76"/>
      <c r="D12" s="99"/>
      <c r="E12" s="82"/>
      <c r="F12" s="73"/>
      <c r="G12" s="64"/>
      <c r="H12" s="93"/>
      <c r="I12" s="67"/>
      <c r="J12" s="24" t="s">
        <v>45</v>
      </c>
      <c r="K12" s="51" t="s">
        <v>34</v>
      </c>
      <c r="L12" s="25" t="s">
        <v>46</v>
      </c>
      <c r="M12" s="25" t="s">
        <v>46</v>
      </c>
      <c r="N12" s="25" t="s">
        <v>46</v>
      </c>
      <c r="O12" s="25" t="s">
        <v>46</v>
      </c>
      <c r="P12" s="25" t="s">
        <v>46</v>
      </c>
      <c r="Q12" s="25" t="s">
        <v>46</v>
      </c>
      <c r="R12" s="25" t="s">
        <v>46</v>
      </c>
      <c r="S12" s="25" t="s">
        <v>46</v>
      </c>
      <c r="T12" s="25" t="s">
        <v>46</v>
      </c>
    </row>
    <row r="13" spans="1:20" ht="60.75" customHeight="1" x14ac:dyDescent="0.35">
      <c r="A13" s="69" t="s">
        <v>92</v>
      </c>
      <c r="B13" s="72" t="s">
        <v>51</v>
      </c>
      <c r="C13" s="74" t="s">
        <v>52</v>
      </c>
      <c r="D13" s="109" t="s">
        <v>34</v>
      </c>
      <c r="E13" s="81" t="s">
        <v>39</v>
      </c>
      <c r="F13" s="72" t="s">
        <v>34</v>
      </c>
      <c r="G13" s="63" t="s">
        <v>34</v>
      </c>
      <c r="H13" s="91">
        <v>30067.200000000001</v>
      </c>
      <c r="I13" s="65" t="s">
        <v>34</v>
      </c>
      <c r="J13" s="26" t="s">
        <v>40</v>
      </c>
      <c r="K13" s="27" t="s">
        <v>42</v>
      </c>
      <c r="L13" s="27" t="s">
        <v>43</v>
      </c>
      <c r="M13" s="27" t="s">
        <v>43</v>
      </c>
      <c r="N13" s="27" t="s">
        <v>43</v>
      </c>
      <c r="O13" s="27" t="s">
        <v>43</v>
      </c>
      <c r="P13" s="27" t="s">
        <v>43</v>
      </c>
      <c r="Q13" s="27" t="s">
        <v>43</v>
      </c>
      <c r="R13" s="27" t="s">
        <v>43</v>
      </c>
      <c r="S13" s="27" t="s">
        <v>43</v>
      </c>
      <c r="T13" s="27" t="s">
        <v>43</v>
      </c>
    </row>
    <row r="14" spans="1:20" ht="60.75" customHeight="1" thickTop="1" thickBot="1" x14ac:dyDescent="0.4">
      <c r="A14" s="69"/>
      <c r="B14" s="72"/>
      <c r="C14" s="75"/>
      <c r="D14" s="110"/>
      <c r="E14" s="81"/>
      <c r="F14" s="72"/>
      <c r="G14" s="64"/>
      <c r="H14" s="92"/>
      <c r="I14" s="66"/>
      <c r="J14" s="22" t="s">
        <v>44</v>
      </c>
      <c r="K14" s="23" t="e">
        <f>HLOOKUP('Contract Year 2 - Detail'!K13,#REF!,2,FALSE)</f>
        <v>#REF!</v>
      </c>
      <c r="L14" s="23" t="e">
        <f>HLOOKUP('Contract Year 2 - Detail'!L13,#REF!,2,FALSE)</f>
        <v>#REF!</v>
      </c>
      <c r="M14" s="23" t="e">
        <f>HLOOKUP('Contract Year 2 - Detail'!M13,#REF!,2,FALSE)</f>
        <v>#REF!</v>
      </c>
      <c r="N14" s="23" t="e">
        <f>HLOOKUP('Contract Year 2 - Detail'!N13,#REF!,2,FALSE)</f>
        <v>#REF!</v>
      </c>
      <c r="O14" s="23" t="e">
        <f>HLOOKUP('Contract Year 2 - Detail'!O13,#REF!,2,FALSE)</f>
        <v>#REF!</v>
      </c>
      <c r="P14" s="23" t="e">
        <f>HLOOKUP('Contract Year 2 - Detail'!P13,#REF!,2,FALSE)</f>
        <v>#REF!</v>
      </c>
      <c r="Q14" s="23" t="e">
        <f>HLOOKUP('Contract Year 2 - Detail'!Q13,#REF!,2,FALSE)</f>
        <v>#REF!</v>
      </c>
      <c r="R14" s="23" t="e">
        <f>HLOOKUP('Contract Year 2 - Detail'!R13,#REF!,2,FALSE)</f>
        <v>#REF!</v>
      </c>
      <c r="S14" s="23" t="e">
        <f>HLOOKUP('Contract Year 2 - Detail'!S13,#REF!,2,FALSE)</f>
        <v>#REF!</v>
      </c>
      <c r="T14" s="23" t="e">
        <f>HLOOKUP('Contract Year 2 - Detail'!T13,#REF!,2,FALSE)</f>
        <v>#REF!</v>
      </c>
    </row>
    <row r="15" spans="1:20" ht="60.75" customHeight="1" thickTop="1" thickBot="1" x14ac:dyDescent="0.4">
      <c r="A15" s="70"/>
      <c r="B15" s="73"/>
      <c r="C15" s="76" t="s">
        <v>34</v>
      </c>
      <c r="D15" s="111" t="s">
        <v>34</v>
      </c>
      <c r="E15" s="82"/>
      <c r="F15" s="73"/>
      <c r="G15" s="64"/>
      <c r="H15" s="93"/>
      <c r="I15" s="67"/>
      <c r="J15" s="22" t="s">
        <v>45</v>
      </c>
      <c r="K15" s="51" t="s">
        <v>34</v>
      </c>
      <c r="L15" s="25" t="s">
        <v>46</v>
      </c>
      <c r="M15" s="25" t="s">
        <v>46</v>
      </c>
      <c r="N15" s="25" t="s">
        <v>46</v>
      </c>
      <c r="O15" s="25" t="s">
        <v>46</v>
      </c>
      <c r="P15" s="25" t="s">
        <v>46</v>
      </c>
      <c r="Q15" s="25" t="s">
        <v>46</v>
      </c>
      <c r="R15" s="25" t="s">
        <v>46</v>
      </c>
      <c r="S15" s="25" t="s">
        <v>46</v>
      </c>
      <c r="T15" s="25" t="s">
        <v>46</v>
      </c>
    </row>
    <row r="16" spans="1:20" ht="60.75" customHeight="1" x14ac:dyDescent="0.35">
      <c r="A16" s="68" t="s">
        <v>93</v>
      </c>
      <c r="B16" s="71" t="s">
        <v>54</v>
      </c>
      <c r="C16" s="74" t="s">
        <v>55</v>
      </c>
      <c r="D16" s="97" t="s">
        <v>56</v>
      </c>
      <c r="E16" s="80" t="s">
        <v>39</v>
      </c>
      <c r="F16" s="71" t="s">
        <v>34</v>
      </c>
      <c r="G16" s="63" t="s">
        <v>34</v>
      </c>
      <c r="H16" s="91">
        <v>414201.59999999998</v>
      </c>
      <c r="I16" s="65" t="s">
        <v>34</v>
      </c>
      <c r="J16" s="22" t="s">
        <v>40</v>
      </c>
      <c r="K16" s="51" t="s">
        <v>42</v>
      </c>
      <c r="L16" s="51" t="s">
        <v>43</v>
      </c>
      <c r="M16" s="51" t="s">
        <v>43</v>
      </c>
      <c r="N16" s="51" t="s">
        <v>43</v>
      </c>
      <c r="O16" s="51" t="s">
        <v>43</v>
      </c>
      <c r="P16" s="51" t="s">
        <v>43</v>
      </c>
      <c r="Q16" s="51" t="s">
        <v>43</v>
      </c>
      <c r="R16" s="51" t="s">
        <v>43</v>
      </c>
      <c r="S16" s="51" t="s">
        <v>43</v>
      </c>
      <c r="T16" s="51" t="s">
        <v>43</v>
      </c>
    </row>
    <row r="17" spans="1:20" ht="60.75" customHeight="1" thickTop="1" thickBot="1" x14ac:dyDescent="0.4">
      <c r="A17" s="69"/>
      <c r="B17" s="72"/>
      <c r="C17" s="75"/>
      <c r="D17" s="98"/>
      <c r="E17" s="81"/>
      <c r="F17" s="72"/>
      <c r="G17" s="64"/>
      <c r="H17" s="92"/>
      <c r="I17" s="66"/>
      <c r="J17" s="22" t="s">
        <v>44</v>
      </c>
      <c r="K17" s="23" t="e">
        <f>HLOOKUP('Contract Year 2 - Detail'!K16,#REF!,2,FALSE)</f>
        <v>#REF!</v>
      </c>
      <c r="L17" s="23" t="e">
        <f>HLOOKUP('Contract Year 2 - Detail'!L16,#REF!,2,FALSE)</f>
        <v>#REF!</v>
      </c>
      <c r="M17" s="23" t="e">
        <f>HLOOKUP('Contract Year 2 - Detail'!M16,#REF!,2,FALSE)</f>
        <v>#REF!</v>
      </c>
      <c r="N17" s="23" t="e">
        <f>HLOOKUP('Contract Year 2 - Detail'!N16,#REF!,2,FALSE)</f>
        <v>#REF!</v>
      </c>
      <c r="O17" s="23" t="e">
        <f>HLOOKUP('Contract Year 2 - Detail'!O16,#REF!,2,FALSE)</f>
        <v>#REF!</v>
      </c>
      <c r="P17" s="23" t="e">
        <f>HLOOKUP('Contract Year 2 - Detail'!P16,#REF!,2,FALSE)</f>
        <v>#REF!</v>
      </c>
      <c r="Q17" s="23" t="e">
        <f>HLOOKUP('Contract Year 2 - Detail'!Q16,#REF!,2,FALSE)</f>
        <v>#REF!</v>
      </c>
      <c r="R17" s="23" t="e">
        <f>HLOOKUP('Contract Year 2 - Detail'!R16,#REF!,2,FALSE)</f>
        <v>#REF!</v>
      </c>
      <c r="S17" s="23" t="e">
        <f>HLOOKUP('Contract Year 2 - Detail'!S16,#REF!,2,FALSE)</f>
        <v>#REF!</v>
      </c>
      <c r="T17" s="23" t="e">
        <f>HLOOKUP('Contract Year 2 - Detail'!T16,#REF!,2,FALSE)</f>
        <v>#REF!</v>
      </c>
    </row>
    <row r="18" spans="1:20" ht="60.75" customHeight="1" thickTop="1" thickBot="1" x14ac:dyDescent="0.4">
      <c r="A18" s="70"/>
      <c r="B18" s="73"/>
      <c r="C18" s="76"/>
      <c r="D18" s="99"/>
      <c r="E18" s="82"/>
      <c r="F18" s="73"/>
      <c r="G18" s="64"/>
      <c r="H18" s="93"/>
      <c r="I18" s="67"/>
      <c r="J18" s="24" t="s">
        <v>45</v>
      </c>
      <c r="K18" s="51" t="s">
        <v>34</v>
      </c>
      <c r="L18" s="25" t="s">
        <v>46</v>
      </c>
      <c r="M18" s="25" t="s">
        <v>46</v>
      </c>
      <c r="N18" s="25" t="s">
        <v>46</v>
      </c>
      <c r="O18" s="25" t="s">
        <v>46</v>
      </c>
      <c r="P18" s="25" t="s">
        <v>46</v>
      </c>
      <c r="Q18" s="25" t="s">
        <v>46</v>
      </c>
      <c r="R18" s="25" t="s">
        <v>46</v>
      </c>
      <c r="S18" s="25" t="s">
        <v>46</v>
      </c>
      <c r="T18" s="25" t="s">
        <v>46</v>
      </c>
    </row>
    <row r="19" spans="1:20" ht="60.75" customHeight="1" x14ac:dyDescent="0.35">
      <c r="A19" s="68" t="s">
        <v>94</v>
      </c>
      <c r="B19" s="71" t="s">
        <v>58</v>
      </c>
      <c r="C19" s="74" t="s">
        <v>59</v>
      </c>
      <c r="D19" s="109" t="s">
        <v>34</v>
      </c>
      <c r="E19" s="80" t="s">
        <v>39</v>
      </c>
      <c r="F19" s="71" t="s">
        <v>34</v>
      </c>
      <c r="G19" s="63" t="s">
        <v>34</v>
      </c>
      <c r="H19" s="91">
        <v>74337.240000000005</v>
      </c>
      <c r="I19" s="65" t="s">
        <v>34</v>
      </c>
      <c r="J19" s="22" t="s">
        <v>40</v>
      </c>
      <c r="K19" s="51" t="s">
        <v>42</v>
      </c>
      <c r="L19" s="51" t="s">
        <v>43</v>
      </c>
      <c r="M19" s="51" t="s">
        <v>43</v>
      </c>
      <c r="N19" s="51" t="s">
        <v>43</v>
      </c>
      <c r="O19" s="51" t="s">
        <v>43</v>
      </c>
      <c r="P19" s="51" t="s">
        <v>43</v>
      </c>
      <c r="Q19" s="51" t="s">
        <v>43</v>
      </c>
      <c r="R19" s="51" t="s">
        <v>43</v>
      </c>
      <c r="S19" s="51" t="s">
        <v>43</v>
      </c>
      <c r="T19" s="51" t="s">
        <v>43</v>
      </c>
    </row>
    <row r="20" spans="1:20" ht="60.75" customHeight="1" thickTop="1" thickBot="1" x14ac:dyDescent="0.4">
      <c r="A20" s="69"/>
      <c r="B20" s="72"/>
      <c r="C20" s="75"/>
      <c r="D20" s="110"/>
      <c r="E20" s="81"/>
      <c r="F20" s="72"/>
      <c r="G20" s="64"/>
      <c r="H20" s="92"/>
      <c r="I20" s="66"/>
      <c r="J20" s="22" t="s">
        <v>44</v>
      </c>
      <c r="K20" s="23" t="e">
        <f>HLOOKUP('Contract Year 2 - Detail'!K19,#REF!,2,FALSE)</f>
        <v>#REF!</v>
      </c>
      <c r="L20" s="23" t="e">
        <f>HLOOKUP('Contract Year 2 - Detail'!L19,#REF!,2,FALSE)</f>
        <v>#REF!</v>
      </c>
      <c r="M20" s="23" t="e">
        <f>HLOOKUP('Contract Year 2 - Detail'!M19,#REF!,2,FALSE)</f>
        <v>#REF!</v>
      </c>
      <c r="N20" s="23" t="e">
        <f>HLOOKUP('Contract Year 2 - Detail'!N19,#REF!,2,FALSE)</f>
        <v>#REF!</v>
      </c>
      <c r="O20" s="23" t="e">
        <f>HLOOKUP('Contract Year 2 - Detail'!O19,#REF!,2,FALSE)</f>
        <v>#REF!</v>
      </c>
      <c r="P20" s="23" t="e">
        <f>HLOOKUP('Contract Year 2 - Detail'!P19,#REF!,2,FALSE)</f>
        <v>#REF!</v>
      </c>
      <c r="Q20" s="23" t="e">
        <f>HLOOKUP('Contract Year 2 - Detail'!Q19,#REF!,2,FALSE)</f>
        <v>#REF!</v>
      </c>
      <c r="R20" s="23" t="e">
        <f>HLOOKUP('Contract Year 2 - Detail'!R19,#REF!,2,FALSE)</f>
        <v>#REF!</v>
      </c>
      <c r="S20" s="23" t="e">
        <f>HLOOKUP('Contract Year 2 - Detail'!S19,#REF!,2,FALSE)</f>
        <v>#REF!</v>
      </c>
      <c r="T20" s="23" t="e">
        <f>HLOOKUP('Contract Year 2 - Detail'!T19,#REF!,2,FALSE)</f>
        <v>#REF!</v>
      </c>
    </row>
    <row r="21" spans="1:20" ht="60.75" customHeight="1" thickTop="1" thickBot="1" x14ac:dyDescent="0.4">
      <c r="A21" s="70"/>
      <c r="B21" s="73"/>
      <c r="C21" s="76"/>
      <c r="D21" s="111"/>
      <c r="E21" s="82"/>
      <c r="F21" s="73"/>
      <c r="G21" s="64"/>
      <c r="H21" s="93"/>
      <c r="I21" s="67"/>
      <c r="J21" s="24" t="s">
        <v>45</v>
      </c>
      <c r="K21" s="51" t="s">
        <v>34</v>
      </c>
      <c r="L21" s="25" t="s">
        <v>46</v>
      </c>
      <c r="M21" s="25" t="s">
        <v>46</v>
      </c>
      <c r="N21" s="25" t="s">
        <v>46</v>
      </c>
      <c r="O21" s="25" t="s">
        <v>46</v>
      </c>
      <c r="P21" s="25" t="s">
        <v>46</v>
      </c>
      <c r="Q21" s="25" t="s">
        <v>46</v>
      </c>
      <c r="R21" s="25" t="s">
        <v>46</v>
      </c>
      <c r="S21" s="25" t="s">
        <v>46</v>
      </c>
      <c r="T21" s="25" t="s">
        <v>46</v>
      </c>
    </row>
    <row r="22" spans="1:20" ht="60.75" customHeight="1" x14ac:dyDescent="0.35">
      <c r="A22" s="68" t="s">
        <v>95</v>
      </c>
      <c r="B22" s="71" t="s">
        <v>61</v>
      </c>
      <c r="C22" s="74" t="s">
        <v>62</v>
      </c>
      <c r="D22" s="97" t="s">
        <v>34</v>
      </c>
      <c r="E22" s="80" t="s">
        <v>39</v>
      </c>
      <c r="F22" s="71" t="s">
        <v>34</v>
      </c>
      <c r="G22" s="63" t="s">
        <v>34</v>
      </c>
      <c r="H22" s="91">
        <v>6480</v>
      </c>
      <c r="I22" s="65" t="s">
        <v>34</v>
      </c>
      <c r="J22" s="22" t="s">
        <v>40</v>
      </c>
      <c r="K22" s="51" t="s">
        <v>42</v>
      </c>
      <c r="L22" s="51" t="s">
        <v>43</v>
      </c>
      <c r="M22" s="51" t="s">
        <v>43</v>
      </c>
      <c r="N22" s="51" t="s">
        <v>43</v>
      </c>
      <c r="O22" s="51" t="s">
        <v>43</v>
      </c>
      <c r="P22" s="51" t="s">
        <v>43</v>
      </c>
      <c r="Q22" s="51" t="s">
        <v>43</v>
      </c>
      <c r="R22" s="51" t="s">
        <v>43</v>
      </c>
      <c r="S22" s="51" t="s">
        <v>43</v>
      </c>
      <c r="T22" s="51" t="s">
        <v>43</v>
      </c>
    </row>
    <row r="23" spans="1:20" ht="60.75" customHeight="1" thickTop="1" thickBot="1" x14ac:dyDescent="0.4">
      <c r="A23" s="69"/>
      <c r="B23" s="72"/>
      <c r="C23" s="75"/>
      <c r="D23" s="98"/>
      <c r="E23" s="81"/>
      <c r="F23" s="72"/>
      <c r="G23" s="64"/>
      <c r="H23" s="92"/>
      <c r="I23" s="66"/>
      <c r="J23" s="22" t="s">
        <v>44</v>
      </c>
      <c r="K23" s="23" t="e">
        <f>HLOOKUP('Contract Year 2 - Detail'!K22,#REF!,2,FALSE)</f>
        <v>#REF!</v>
      </c>
      <c r="L23" s="23" t="e">
        <f>HLOOKUP('Contract Year 2 - Detail'!L22,#REF!,2,FALSE)</f>
        <v>#REF!</v>
      </c>
      <c r="M23" s="23" t="e">
        <f>HLOOKUP('Contract Year 2 - Detail'!M22,#REF!,2,FALSE)</f>
        <v>#REF!</v>
      </c>
      <c r="N23" s="23" t="e">
        <f>HLOOKUP('Contract Year 2 - Detail'!N22,#REF!,2,FALSE)</f>
        <v>#REF!</v>
      </c>
      <c r="O23" s="23" t="e">
        <f>HLOOKUP('Contract Year 2 - Detail'!O22,#REF!,2,FALSE)</f>
        <v>#REF!</v>
      </c>
      <c r="P23" s="23" t="e">
        <f>HLOOKUP('Contract Year 2 - Detail'!P22,#REF!,2,FALSE)</f>
        <v>#REF!</v>
      </c>
      <c r="Q23" s="23" t="e">
        <f>HLOOKUP('Contract Year 2 - Detail'!Q22,#REF!,2,FALSE)</f>
        <v>#REF!</v>
      </c>
      <c r="R23" s="23" t="e">
        <f>HLOOKUP('Contract Year 2 - Detail'!R22,#REF!,2,FALSE)</f>
        <v>#REF!</v>
      </c>
      <c r="S23" s="23" t="e">
        <f>HLOOKUP('Contract Year 2 - Detail'!S22,#REF!,2,FALSE)</f>
        <v>#REF!</v>
      </c>
      <c r="T23" s="23" t="e">
        <f>HLOOKUP('Contract Year 2 - Detail'!T22,#REF!,2,FALSE)</f>
        <v>#REF!</v>
      </c>
    </row>
    <row r="24" spans="1:20" ht="60.75" customHeight="1" thickTop="1" thickBot="1" x14ac:dyDescent="0.4">
      <c r="A24" s="70"/>
      <c r="B24" s="73"/>
      <c r="C24" s="76"/>
      <c r="D24" s="99"/>
      <c r="E24" s="82"/>
      <c r="F24" s="73"/>
      <c r="G24" s="64"/>
      <c r="H24" s="93"/>
      <c r="I24" s="67"/>
      <c r="J24" s="24" t="s">
        <v>45</v>
      </c>
      <c r="K24" s="51" t="s">
        <v>34</v>
      </c>
      <c r="L24" s="25" t="s">
        <v>46</v>
      </c>
      <c r="M24" s="25" t="s">
        <v>46</v>
      </c>
      <c r="N24" s="25" t="s">
        <v>46</v>
      </c>
      <c r="O24" s="25" t="s">
        <v>46</v>
      </c>
      <c r="P24" s="25" t="s">
        <v>46</v>
      </c>
      <c r="Q24" s="25" t="s">
        <v>46</v>
      </c>
      <c r="R24" s="25" t="s">
        <v>46</v>
      </c>
      <c r="S24" s="25" t="s">
        <v>46</v>
      </c>
      <c r="T24" s="25" t="s">
        <v>46</v>
      </c>
    </row>
    <row r="25" spans="1:20" ht="60.75" customHeight="1" x14ac:dyDescent="0.35">
      <c r="A25" s="68" t="s">
        <v>96</v>
      </c>
      <c r="B25" s="71" t="s">
        <v>64</v>
      </c>
      <c r="C25" s="74" t="s">
        <v>65</v>
      </c>
      <c r="D25" s="109" t="s">
        <v>34</v>
      </c>
      <c r="E25" s="80" t="s">
        <v>39</v>
      </c>
      <c r="F25" s="71" t="s">
        <v>34</v>
      </c>
      <c r="G25" s="63" t="s">
        <v>34</v>
      </c>
      <c r="H25" s="91">
        <v>2475.6</v>
      </c>
      <c r="I25" s="65" t="s">
        <v>34</v>
      </c>
      <c r="J25" s="22" t="s">
        <v>40</v>
      </c>
      <c r="K25" s="51" t="s">
        <v>66</v>
      </c>
      <c r="L25" s="51" t="s">
        <v>43</v>
      </c>
      <c r="M25" s="51" t="s">
        <v>43</v>
      </c>
      <c r="N25" s="51" t="s">
        <v>43</v>
      </c>
      <c r="O25" s="51" t="s">
        <v>43</v>
      </c>
      <c r="P25" s="51" t="s">
        <v>43</v>
      </c>
      <c r="Q25" s="51" t="s">
        <v>43</v>
      </c>
      <c r="R25" s="51" t="s">
        <v>43</v>
      </c>
      <c r="S25" s="51" t="s">
        <v>43</v>
      </c>
      <c r="T25" s="51" t="s">
        <v>43</v>
      </c>
    </row>
    <row r="26" spans="1:20" ht="60.75" customHeight="1" thickTop="1" thickBot="1" x14ac:dyDescent="0.4">
      <c r="A26" s="69"/>
      <c r="B26" s="72"/>
      <c r="C26" s="75"/>
      <c r="D26" s="110"/>
      <c r="E26" s="81"/>
      <c r="F26" s="72"/>
      <c r="G26" s="64"/>
      <c r="H26" s="92"/>
      <c r="I26" s="66"/>
      <c r="J26" s="22" t="s">
        <v>44</v>
      </c>
      <c r="K26" s="23" t="e">
        <f>HLOOKUP('Contract Year 2 - Detail'!K25,#REF!,2,FALSE)</f>
        <v>#REF!</v>
      </c>
      <c r="L26" s="23" t="e">
        <f>HLOOKUP('Contract Year 2 - Detail'!L25,#REF!,2,FALSE)</f>
        <v>#REF!</v>
      </c>
      <c r="M26" s="23" t="e">
        <f>HLOOKUP('Contract Year 2 - Detail'!M25,#REF!,2,FALSE)</f>
        <v>#REF!</v>
      </c>
      <c r="N26" s="23" t="e">
        <f>HLOOKUP('Contract Year 2 - Detail'!N25,#REF!,2,FALSE)</f>
        <v>#REF!</v>
      </c>
      <c r="O26" s="23" t="e">
        <f>HLOOKUP('Contract Year 2 - Detail'!O25,#REF!,2,FALSE)</f>
        <v>#REF!</v>
      </c>
      <c r="P26" s="23" t="e">
        <f>HLOOKUP('Contract Year 2 - Detail'!P25,#REF!,2,FALSE)</f>
        <v>#REF!</v>
      </c>
      <c r="Q26" s="23" t="e">
        <f>HLOOKUP('Contract Year 2 - Detail'!Q25,#REF!,2,FALSE)</f>
        <v>#REF!</v>
      </c>
      <c r="R26" s="23" t="e">
        <f>HLOOKUP('Contract Year 2 - Detail'!R25,#REF!,2,FALSE)</f>
        <v>#REF!</v>
      </c>
      <c r="S26" s="23" t="e">
        <f>HLOOKUP('Contract Year 2 - Detail'!S25,#REF!,2,FALSE)</f>
        <v>#REF!</v>
      </c>
      <c r="T26" s="23" t="e">
        <f>HLOOKUP('Contract Year 2 - Detail'!T25,#REF!,2,FALSE)</f>
        <v>#REF!</v>
      </c>
    </row>
    <row r="27" spans="1:20" ht="60.75" customHeight="1" thickTop="1" thickBot="1" x14ac:dyDescent="0.4">
      <c r="A27" s="70"/>
      <c r="B27" s="73"/>
      <c r="C27" s="76"/>
      <c r="D27" s="111"/>
      <c r="E27" s="82"/>
      <c r="F27" s="73"/>
      <c r="G27" s="64"/>
      <c r="H27" s="93"/>
      <c r="I27" s="67"/>
      <c r="J27" s="24" t="s">
        <v>45</v>
      </c>
      <c r="K27" s="51" t="s">
        <v>34</v>
      </c>
      <c r="L27" s="25" t="s">
        <v>46</v>
      </c>
      <c r="M27" s="25" t="s">
        <v>46</v>
      </c>
      <c r="N27" s="25" t="s">
        <v>46</v>
      </c>
      <c r="O27" s="25" t="s">
        <v>46</v>
      </c>
      <c r="P27" s="25" t="s">
        <v>46</v>
      </c>
      <c r="Q27" s="25" t="s">
        <v>46</v>
      </c>
      <c r="R27" s="25" t="s">
        <v>46</v>
      </c>
      <c r="S27" s="25" t="s">
        <v>46</v>
      </c>
      <c r="T27" s="25" t="s">
        <v>46</v>
      </c>
    </row>
    <row r="28" spans="1:20" ht="60.75" customHeight="1" x14ac:dyDescent="0.35">
      <c r="A28" s="68" t="s">
        <v>97</v>
      </c>
      <c r="B28" s="71" t="s">
        <v>68</v>
      </c>
      <c r="C28" s="74" t="s">
        <v>69</v>
      </c>
      <c r="D28" s="97" t="s">
        <v>34</v>
      </c>
      <c r="E28" s="80" t="s">
        <v>70</v>
      </c>
      <c r="F28" s="71" t="s">
        <v>34</v>
      </c>
      <c r="G28" s="63" t="s">
        <v>34</v>
      </c>
      <c r="H28" s="91">
        <v>0</v>
      </c>
      <c r="I28" s="94">
        <v>0</v>
      </c>
      <c r="J28" s="36" t="s">
        <v>40</v>
      </c>
      <c r="K28" s="37" t="s">
        <v>42</v>
      </c>
      <c r="L28" s="37" t="s">
        <v>43</v>
      </c>
      <c r="M28" s="37" t="s">
        <v>43</v>
      </c>
      <c r="N28" s="37" t="s">
        <v>43</v>
      </c>
      <c r="O28" s="37" t="s">
        <v>43</v>
      </c>
      <c r="P28" s="37" t="s">
        <v>43</v>
      </c>
      <c r="Q28" s="37" t="s">
        <v>43</v>
      </c>
      <c r="R28" s="37" t="s">
        <v>43</v>
      </c>
      <c r="S28" s="37" t="s">
        <v>43</v>
      </c>
      <c r="T28" s="38" t="s">
        <v>43</v>
      </c>
    </row>
    <row r="29" spans="1:20" ht="60.75" customHeight="1" thickTop="1" thickBot="1" x14ac:dyDescent="0.4">
      <c r="A29" s="69"/>
      <c r="B29" s="72"/>
      <c r="C29" s="75"/>
      <c r="D29" s="98"/>
      <c r="E29" s="81"/>
      <c r="F29" s="72"/>
      <c r="G29" s="64"/>
      <c r="H29" s="92"/>
      <c r="I29" s="95"/>
      <c r="J29" s="36" t="s">
        <v>44</v>
      </c>
      <c r="K29" s="35">
        <v>0</v>
      </c>
      <c r="L29" s="35">
        <v>0</v>
      </c>
      <c r="M29" s="35">
        <v>0</v>
      </c>
      <c r="N29" s="35">
        <v>0</v>
      </c>
      <c r="O29" s="35">
        <v>0</v>
      </c>
      <c r="P29" s="35">
        <v>0</v>
      </c>
      <c r="Q29" s="35">
        <v>0</v>
      </c>
      <c r="R29" s="35">
        <v>0</v>
      </c>
      <c r="S29" s="35">
        <v>0</v>
      </c>
      <c r="T29" s="39">
        <v>0</v>
      </c>
    </row>
    <row r="30" spans="1:20" ht="60.75" customHeight="1" thickTop="1" thickBot="1" x14ac:dyDescent="0.4">
      <c r="A30" s="70"/>
      <c r="B30" s="73"/>
      <c r="C30" s="76"/>
      <c r="D30" s="99"/>
      <c r="E30" s="82"/>
      <c r="F30" s="73"/>
      <c r="G30" s="64"/>
      <c r="H30" s="93"/>
      <c r="I30" s="96">
        <f t="shared" ref="I30" si="1">SUM(K30:T30)</f>
        <v>1</v>
      </c>
      <c r="J30" s="36" t="s">
        <v>45</v>
      </c>
      <c r="K30" s="35">
        <v>1</v>
      </c>
      <c r="L30" s="35" t="s">
        <v>71</v>
      </c>
      <c r="M30" s="35" t="s">
        <v>71</v>
      </c>
      <c r="N30" s="35" t="s">
        <v>71</v>
      </c>
      <c r="O30" s="35" t="s">
        <v>71</v>
      </c>
      <c r="P30" s="35" t="s">
        <v>71</v>
      </c>
      <c r="Q30" s="35" t="s">
        <v>71</v>
      </c>
      <c r="R30" s="35" t="s">
        <v>71</v>
      </c>
      <c r="S30" s="35" t="s">
        <v>71</v>
      </c>
      <c r="T30" s="45" t="s">
        <v>71</v>
      </c>
    </row>
    <row r="31" spans="1:20" ht="60.75" customHeight="1" x14ac:dyDescent="0.35">
      <c r="A31" s="68" t="s">
        <v>98</v>
      </c>
      <c r="B31" s="71" t="s">
        <v>73</v>
      </c>
      <c r="C31" s="74" t="s">
        <v>74</v>
      </c>
      <c r="D31" s="109" t="s">
        <v>34</v>
      </c>
      <c r="E31" s="80" t="s">
        <v>39</v>
      </c>
      <c r="F31" s="71" t="s">
        <v>34</v>
      </c>
      <c r="G31" s="63" t="s">
        <v>34</v>
      </c>
      <c r="H31" s="91">
        <v>0</v>
      </c>
      <c r="I31" s="94">
        <v>0</v>
      </c>
      <c r="J31" s="36" t="s">
        <v>40</v>
      </c>
      <c r="K31" s="35" t="s">
        <v>42</v>
      </c>
      <c r="L31" s="35" t="s">
        <v>43</v>
      </c>
      <c r="M31" s="35" t="s">
        <v>43</v>
      </c>
      <c r="N31" s="35" t="s">
        <v>43</v>
      </c>
      <c r="O31" s="35" t="s">
        <v>43</v>
      </c>
      <c r="P31" s="35" t="s">
        <v>43</v>
      </c>
      <c r="Q31" s="35" t="s">
        <v>43</v>
      </c>
      <c r="R31" s="35" t="s">
        <v>43</v>
      </c>
      <c r="S31" s="35" t="s">
        <v>43</v>
      </c>
      <c r="T31" s="45" t="s">
        <v>43</v>
      </c>
    </row>
    <row r="32" spans="1:20" ht="60.75" customHeight="1" thickTop="1" thickBot="1" x14ac:dyDescent="0.4">
      <c r="A32" s="69"/>
      <c r="B32" s="72"/>
      <c r="C32" s="75"/>
      <c r="D32" s="110"/>
      <c r="E32" s="81"/>
      <c r="F32" s="72"/>
      <c r="G32" s="64"/>
      <c r="H32" s="92"/>
      <c r="I32" s="95"/>
      <c r="J32" s="36" t="s">
        <v>44</v>
      </c>
      <c r="K32" s="35">
        <v>0</v>
      </c>
      <c r="L32" s="35">
        <v>0</v>
      </c>
      <c r="M32" s="35">
        <v>0</v>
      </c>
      <c r="N32" s="35">
        <v>0</v>
      </c>
      <c r="O32" s="35">
        <v>0</v>
      </c>
      <c r="P32" s="35">
        <v>0</v>
      </c>
      <c r="Q32" s="35">
        <v>0</v>
      </c>
      <c r="R32" s="35">
        <v>0</v>
      </c>
      <c r="S32" s="35">
        <v>0</v>
      </c>
      <c r="T32" s="39">
        <v>0</v>
      </c>
    </row>
    <row r="33" spans="1:20" ht="100.5" customHeight="1" thickTop="1" thickBot="1" x14ac:dyDescent="0.4">
      <c r="A33" s="70"/>
      <c r="B33" s="73"/>
      <c r="C33" s="76"/>
      <c r="D33" s="111"/>
      <c r="E33" s="82"/>
      <c r="F33" s="73"/>
      <c r="G33" s="64"/>
      <c r="H33" s="93"/>
      <c r="I33" s="96">
        <f t="shared" ref="I33" si="2">SUM(K33:T33)</f>
        <v>1</v>
      </c>
      <c r="J33" s="36" t="s">
        <v>45</v>
      </c>
      <c r="K33" s="35">
        <v>1</v>
      </c>
      <c r="L33" s="35" t="s">
        <v>71</v>
      </c>
      <c r="M33" s="35" t="s">
        <v>71</v>
      </c>
      <c r="N33" s="35" t="s">
        <v>71</v>
      </c>
      <c r="O33" s="35" t="s">
        <v>71</v>
      </c>
      <c r="P33" s="35" t="s">
        <v>71</v>
      </c>
      <c r="Q33" s="35" t="s">
        <v>71</v>
      </c>
      <c r="R33" s="35" t="s">
        <v>71</v>
      </c>
      <c r="S33" s="35" t="s">
        <v>71</v>
      </c>
      <c r="T33" s="45" t="s">
        <v>71</v>
      </c>
    </row>
    <row r="34" spans="1:20" ht="60.75" customHeight="1" x14ac:dyDescent="0.35">
      <c r="A34" s="68" t="s">
        <v>99</v>
      </c>
      <c r="B34" s="71" t="s">
        <v>76</v>
      </c>
      <c r="C34" s="74" t="s">
        <v>77</v>
      </c>
      <c r="D34" s="77" t="s">
        <v>89</v>
      </c>
      <c r="E34" s="80" t="s">
        <v>39</v>
      </c>
      <c r="F34" s="71" t="s">
        <v>34</v>
      </c>
      <c r="G34" s="63" t="s">
        <v>34</v>
      </c>
      <c r="H34" s="91">
        <v>0</v>
      </c>
      <c r="I34" s="94">
        <v>0</v>
      </c>
      <c r="J34" s="36" t="s">
        <v>40</v>
      </c>
      <c r="K34" s="35" t="s">
        <v>42</v>
      </c>
      <c r="L34" s="35" t="s">
        <v>43</v>
      </c>
      <c r="M34" s="35" t="s">
        <v>43</v>
      </c>
      <c r="N34" s="35" t="s">
        <v>43</v>
      </c>
      <c r="O34" s="35" t="s">
        <v>43</v>
      </c>
      <c r="P34" s="35" t="s">
        <v>43</v>
      </c>
      <c r="Q34" s="35" t="s">
        <v>43</v>
      </c>
      <c r="R34" s="35" t="s">
        <v>43</v>
      </c>
      <c r="S34" s="35" t="s">
        <v>43</v>
      </c>
      <c r="T34" s="45" t="s">
        <v>43</v>
      </c>
    </row>
    <row r="35" spans="1:20" ht="60.75" customHeight="1" thickTop="1" thickBot="1" x14ac:dyDescent="0.4">
      <c r="A35" s="69"/>
      <c r="B35" s="72"/>
      <c r="C35" s="75"/>
      <c r="D35" s="78"/>
      <c r="E35" s="81"/>
      <c r="F35" s="72"/>
      <c r="G35" s="64"/>
      <c r="H35" s="92"/>
      <c r="I35" s="95"/>
      <c r="J35" s="36" t="s">
        <v>44</v>
      </c>
      <c r="K35" s="35">
        <v>0</v>
      </c>
      <c r="L35" s="35">
        <v>0</v>
      </c>
      <c r="M35" s="35">
        <v>0</v>
      </c>
      <c r="N35" s="35">
        <v>0</v>
      </c>
      <c r="O35" s="35">
        <v>0</v>
      </c>
      <c r="P35" s="35">
        <v>0</v>
      </c>
      <c r="Q35" s="35">
        <v>0</v>
      </c>
      <c r="R35" s="35">
        <v>0</v>
      </c>
      <c r="S35" s="35">
        <v>0</v>
      </c>
      <c r="T35" s="39">
        <v>0</v>
      </c>
    </row>
    <row r="36" spans="1:20" ht="60.75" customHeight="1" thickTop="1" thickBot="1" x14ac:dyDescent="0.4">
      <c r="A36" s="70"/>
      <c r="B36" s="73"/>
      <c r="C36" s="76"/>
      <c r="D36" s="79"/>
      <c r="E36" s="82"/>
      <c r="F36" s="72"/>
      <c r="G36" s="64"/>
      <c r="H36" s="93"/>
      <c r="I36" s="96">
        <f t="shared" ref="I36" si="3">SUM(K36:T36)</f>
        <v>1</v>
      </c>
      <c r="J36" s="36" t="s">
        <v>45</v>
      </c>
      <c r="K36" s="40">
        <v>1</v>
      </c>
      <c r="L36" s="40" t="s">
        <v>46</v>
      </c>
      <c r="M36" s="40" t="s">
        <v>46</v>
      </c>
      <c r="N36" s="40" t="s">
        <v>46</v>
      </c>
      <c r="O36" s="40" t="s">
        <v>46</v>
      </c>
      <c r="P36" s="40" t="s">
        <v>46</v>
      </c>
      <c r="Q36" s="40" t="s">
        <v>46</v>
      </c>
      <c r="R36" s="40" t="s">
        <v>46</v>
      </c>
      <c r="S36" s="40" t="s">
        <v>46</v>
      </c>
      <c r="T36" s="41" t="s">
        <v>46</v>
      </c>
    </row>
    <row r="37" spans="1:20" ht="60.75" customHeight="1" x14ac:dyDescent="0.35">
      <c r="A37" s="68" t="s">
        <v>100</v>
      </c>
      <c r="B37" s="71" t="s">
        <v>79</v>
      </c>
      <c r="C37" s="74" t="s">
        <v>80</v>
      </c>
      <c r="D37" s="97" t="s">
        <v>34</v>
      </c>
      <c r="E37" s="100" t="s">
        <v>39</v>
      </c>
      <c r="F37" s="103" t="s">
        <v>34</v>
      </c>
      <c r="G37" s="106" t="s">
        <v>34</v>
      </c>
      <c r="H37" s="63">
        <v>15633.6</v>
      </c>
      <c r="I37" s="65" t="s">
        <v>34</v>
      </c>
      <c r="J37" s="22" t="s">
        <v>40</v>
      </c>
      <c r="K37" s="51" t="s">
        <v>81</v>
      </c>
      <c r="L37" s="51" t="s">
        <v>43</v>
      </c>
      <c r="M37" s="51" t="s">
        <v>43</v>
      </c>
      <c r="N37" s="51" t="s">
        <v>43</v>
      </c>
      <c r="O37" s="51" t="s">
        <v>43</v>
      </c>
      <c r="P37" s="51" t="s">
        <v>43</v>
      </c>
      <c r="Q37" s="51" t="s">
        <v>43</v>
      </c>
      <c r="R37" s="51" t="s">
        <v>43</v>
      </c>
      <c r="S37" s="51" t="s">
        <v>43</v>
      </c>
      <c r="T37" s="51" t="s">
        <v>43</v>
      </c>
    </row>
    <row r="38" spans="1:20" ht="60.75" customHeight="1" thickTop="1" thickBot="1" x14ac:dyDescent="0.4">
      <c r="A38" s="69"/>
      <c r="B38" s="72"/>
      <c r="C38" s="75"/>
      <c r="D38" s="98"/>
      <c r="E38" s="101"/>
      <c r="F38" s="104"/>
      <c r="G38" s="107"/>
      <c r="H38" s="64"/>
      <c r="I38" s="66"/>
      <c r="J38" s="22" t="s">
        <v>44</v>
      </c>
      <c r="K38" s="23" t="e">
        <f>HLOOKUP('Contract Year 2 - Detail'!K37,#REF!,2,FALSE)</f>
        <v>#REF!</v>
      </c>
      <c r="L38" s="23" t="e">
        <f>HLOOKUP('Contract Year 2 - Detail'!L37,#REF!,2,FALSE)</f>
        <v>#REF!</v>
      </c>
      <c r="M38" s="23" t="e">
        <f>HLOOKUP('Contract Year 2 - Detail'!M37,#REF!,2,FALSE)</f>
        <v>#REF!</v>
      </c>
      <c r="N38" s="23" t="e">
        <f>HLOOKUP('Contract Year 2 - Detail'!N37,#REF!,2,FALSE)</f>
        <v>#REF!</v>
      </c>
      <c r="O38" s="23" t="e">
        <f>HLOOKUP('Contract Year 2 - Detail'!O37,#REF!,2,FALSE)</f>
        <v>#REF!</v>
      </c>
      <c r="P38" s="23" t="e">
        <f>HLOOKUP('Contract Year 2 - Detail'!P37,#REF!,2,FALSE)</f>
        <v>#REF!</v>
      </c>
      <c r="Q38" s="23" t="e">
        <f>HLOOKUP('Contract Year 2 - Detail'!Q37,#REF!,2,FALSE)</f>
        <v>#REF!</v>
      </c>
      <c r="R38" s="23" t="e">
        <f>HLOOKUP('Contract Year 2 - Detail'!R37,#REF!,2,FALSE)</f>
        <v>#REF!</v>
      </c>
      <c r="S38" s="23" t="e">
        <f>HLOOKUP('Contract Year 2 - Detail'!S37,#REF!,2,FALSE)</f>
        <v>#REF!</v>
      </c>
      <c r="T38" s="23" t="e">
        <f>HLOOKUP('Contract Year 2 - Detail'!T37,#REF!,2,FALSE)</f>
        <v>#REF!</v>
      </c>
    </row>
    <row r="39" spans="1:20" ht="80.25" customHeight="1" thickTop="1" thickBot="1" x14ac:dyDescent="0.4">
      <c r="A39" s="70"/>
      <c r="B39" s="73" t="s">
        <v>34</v>
      </c>
      <c r="C39" s="76"/>
      <c r="D39" s="99"/>
      <c r="E39" s="102"/>
      <c r="F39" s="105"/>
      <c r="G39" s="108"/>
      <c r="H39" s="64"/>
      <c r="I39" s="67"/>
      <c r="J39" s="24" t="s">
        <v>45</v>
      </c>
      <c r="K39" s="51" t="s">
        <v>34</v>
      </c>
      <c r="L39" s="25" t="s">
        <v>46</v>
      </c>
      <c r="M39" s="25" t="s">
        <v>46</v>
      </c>
      <c r="N39" s="25" t="s">
        <v>46</v>
      </c>
      <c r="O39" s="25" t="s">
        <v>46</v>
      </c>
      <c r="P39" s="25" t="s">
        <v>46</v>
      </c>
      <c r="Q39" s="25" t="s">
        <v>46</v>
      </c>
      <c r="R39" s="25" t="s">
        <v>46</v>
      </c>
      <c r="S39" s="25" t="s">
        <v>46</v>
      </c>
      <c r="T39" s="25" t="s">
        <v>46</v>
      </c>
    </row>
    <row r="40" spans="1:20" ht="60.75" customHeight="1" x14ac:dyDescent="0.35">
      <c r="A40" s="68" t="s">
        <v>101</v>
      </c>
      <c r="B40" s="71" t="s">
        <v>83</v>
      </c>
      <c r="C40" s="74" t="s">
        <v>84</v>
      </c>
      <c r="D40" s="77" t="s">
        <v>85</v>
      </c>
      <c r="E40" s="80" t="s">
        <v>39</v>
      </c>
      <c r="F40" s="83" t="s">
        <v>34</v>
      </c>
      <c r="G40" s="85" t="s">
        <v>34</v>
      </c>
      <c r="H40" s="88">
        <v>0</v>
      </c>
      <c r="I40" s="62" t="s">
        <v>34</v>
      </c>
      <c r="J40" s="22" t="s">
        <v>40</v>
      </c>
      <c r="K40" s="51" t="s">
        <v>42</v>
      </c>
      <c r="L40" s="51" t="s">
        <v>43</v>
      </c>
      <c r="M40" s="51" t="s">
        <v>43</v>
      </c>
      <c r="N40" s="51" t="s">
        <v>43</v>
      </c>
      <c r="O40" s="51" t="s">
        <v>43</v>
      </c>
      <c r="P40" s="51" t="s">
        <v>43</v>
      </c>
      <c r="Q40" s="51" t="s">
        <v>43</v>
      </c>
      <c r="R40" s="51" t="s">
        <v>43</v>
      </c>
      <c r="S40" s="51" t="s">
        <v>43</v>
      </c>
      <c r="T40" s="51" t="s">
        <v>43</v>
      </c>
    </row>
    <row r="41" spans="1:20" ht="60.75" customHeight="1" thickTop="1" thickBot="1" x14ac:dyDescent="0.4">
      <c r="A41" s="69"/>
      <c r="B41" s="72"/>
      <c r="C41" s="75"/>
      <c r="D41" s="78"/>
      <c r="E41" s="81"/>
      <c r="F41" s="83"/>
      <c r="G41" s="86"/>
      <c r="H41" s="89"/>
      <c r="I41" s="62"/>
      <c r="J41" s="22" t="s">
        <v>44</v>
      </c>
      <c r="K41" s="23" t="e">
        <f>HLOOKUP('Contract Year 2 - Detail'!K40,#REF!,2,FALSE)</f>
        <v>#REF!</v>
      </c>
      <c r="L41" s="23" t="e">
        <f>HLOOKUP('Contract Year 2 - Detail'!L40,#REF!,2,FALSE)</f>
        <v>#REF!</v>
      </c>
      <c r="M41" s="23" t="e">
        <f>HLOOKUP('Contract Year 2 - Detail'!M40,#REF!,2,FALSE)</f>
        <v>#REF!</v>
      </c>
      <c r="N41" s="23" t="e">
        <f>HLOOKUP('Contract Year 2 - Detail'!N40,#REF!,2,FALSE)</f>
        <v>#REF!</v>
      </c>
      <c r="O41" s="23" t="e">
        <f>HLOOKUP('Contract Year 2 - Detail'!O40,#REF!,2,FALSE)</f>
        <v>#REF!</v>
      </c>
      <c r="P41" s="23" t="e">
        <f>HLOOKUP('Contract Year 2 - Detail'!P40,#REF!,2,FALSE)</f>
        <v>#REF!</v>
      </c>
      <c r="Q41" s="23" t="e">
        <f>HLOOKUP('Contract Year 2 - Detail'!Q40,#REF!,2,FALSE)</f>
        <v>#REF!</v>
      </c>
      <c r="R41" s="23" t="e">
        <f>HLOOKUP('Contract Year 2 - Detail'!R40,#REF!,2,FALSE)</f>
        <v>#REF!</v>
      </c>
      <c r="S41" s="23" t="e">
        <f>HLOOKUP('Contract Year 2 - Detail'!S40,#REF!,2,FALSE)</f>
        <v>#REF!</v>
      </c>
      <c r="T41" s="23" t="e">
        <f>HLOOKUP('Contract Year 2 - Detail'!T40,#REF!,2,FALSE)</f>
        <v>#REF!</v>
      </c>
    </row>
    <row r="42" spans="1:20" ht="60.75" customHeight="1" thickTop="1" thickBot="1" x14ac:dyDescent="0.4">
      <c r="A42" s="70"/>
      <c r="B42" s="73"/>
      <c r="C42" s="76" t="s">
        <v>34</v>
      </c>
      <c r="D42" s="79"/>
      <c r="E42" s="82"/>
      <c r="F42" s="84"/>
      <c r="G42" s="87"/>
      <c r="H42" s="90"/>
      <c r="I42" s="62"/>
      <c r="J42" s="24" t="s">
        <v>45</v>
      </c>
      <c r="K42" s="51" t="s">
        <v>34</v>
      </c>
      <c r="L42" s="25" t="s">
        <v>46</v>
      </c>
      <c r="M42" s="25" t="s">
        <v>46</v>
      </c>
      <c r="N42" s="25" t="s">
        <v>46</v>
      </c>
      <c r="O42" s="25" t="s">
        <v>46</v>
      </c>
      <c r="P42" s="25" t="s">
        <v>46</v>
      </c>
      <c r="Q42" s="25" t="s">
        <v>46</v>
      </c>
      <c r="R42" s="25" t="s">
        <v>46</v>
      </c>
      <c r="S42" s="25" t="s">
        <v>46</v>
      </c>
      <c r="T42" s="25" t="s">
        <v>46</v>
      </c>
    </row>
    <row r="43" spans="1:20" ht="16" thickBot="1" x14ac:dyDescent="0.4">
      <c r="A43" s="28"/>
      <c r="B43" s="19"/>
      <c r="C43" s="29"/>
      <c r="D43" s="19"/>
      <c r="E43" s="19"/>
      <c r="F43" s="29"/>
      <c r="G43" s="29"/>
      <c r="H43" s="19"/>
      <c r="I43" s="46"/>
      <c r="J43" s="47"/>
      <c r="K43" s="48"/>
      <c r="L43" s="49"/>
      <c r="M43" s="49"/>
      <c r="N43" s="49"/>
      <c r="O43" s="49"/>
      <c r="P43" s="49"/>
      <c r="Q43" s="49"/>
      <c r="R43" s="49"/>
      <c r="S43" s="49"/>
      <c r="T43" s="49"/>
    </row>
    <row r="44" spans="1:20" ht="33" customHeight="1" x14ac:dyDescent="0.35">
      <c r="A44" s="15" t="s">
        <v>102</v>
      </c>
      <c r="B44" s="16" t="s">
        <v>87</v>
      </c>
      <c r="C44" s="16"/>
      <c r="D44" s="16"/>
      <c r="E44" s="16"/>
      <c r="F44" s="16"/>
      <c r="G44" s="16"/>
      <c r="H44" s="17">
        <v>614617.96</v>
      </c>
      <c r="I44" s="18"/>
      <c r="K44" s="30"/>
      <c r="L44" s="31"/>
      <c r="M44" s="31"/>
      <c r="N44" s="31"/>
      <c r="O44" s="31"/>
      <c r="P44" s="31"/>
      <c r="Q44" s="31"/>
      <c r="R44" s="31"/>
      <c r="S44" s="31"/>
      <c r="T44" s="32"/>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338F-9388-4BA8-8A7D-3C77AFB8E5BB}">
  <sheetPr>
    <tabColor rgb="FFFF0000"/>
  </sheetPr>
  <dimension ref="A1:T44"/>
  <sheetViews>
    <sheetView topLeftCell="A28" zoomScale="60" zoomScaleNormal="60" workbookViewId="0">
      <selection activeCell="E4" sqref="E4:F42"/>
    </sheetView>
  </sheetViews>
  <sheetFormatPr defaultColWidth="8.84375" defaultRowHeight="15.5" x14ac:dyDescent="0.35"/>
  <cols>
    <col min="1" max="1" width="12.765625" style="54" customWidth="1"/>
    <col min="2" max="2" width="24.84375" style="54" customWidth="1"/>
    <col min="3" max="3" width="53.765625" customWidth="1"/>
    <col min="4" max="4" width="50.765625" customWidth="1"/>
    <col min="5" max="5" width="13.84375" style="54" customWidth="1"/>
    <col min="6" max="6" width="11.84375" style="54" customWidth="1"/>
    <col min="7" max="7" width="17" style="54" customWidth="1"/>
    <col min="8" max="8" width="19.765625" style="54" customWidth="1"/>
    <col min="9" max="9" width="14.3046875" customWidth="1"/>
    <col min="10" max="10" width="13.84375" customWidth="1"/>
    <col min="11" max="20" width="20.3046875" customWidth="1"/>
  </cols>
  <sheetData>
    <row r="1" spans="1:20" ht="27.65" customHeight="1" thickBot="1" x14ac:dyDescent="0.4">
      <c r="A1" s="121" t="s">
        <v>22</v>
      </c>
      <c r="B1" s="128"/>
      <c r="C1" s="128"/>
      <c r="D1" s="128"/>
      <c r="E1" s="128"/>
      <c r="F1" s="128"/>
      <c r="G1" s="128"/>
      <c r="H1" s="128"/>
      <c r="I1" s="6"/>
      <c r="J1" s="7"/>
      <c r="K1" s="7" t="s">
        <v>4</v>
      </c>
      <c r="L1" s="7"/>
      <c r="M1" s="7"/>
      <c r="N1" s="7"/>
      <c r="O1" s="7"/>
      <c r="P1" s="7"/>
      <c r="Q1" s="7"/>
      <c r="R1" s="7"/>
      <c r="S1" s="7"/>
      <c r="T1" s="8"/>
    </row>
    <row r="2" spans="1:20" ht="15.75" customHeight="1" x14ac:dyDescent="0.35">
      <c r="A2" s="123" t="s">
        <v>5</v>
      </c>
      <c r="B2" s="123" t="s">
        <v>6</v>
      </c>
      <c r="C2" s="125" t="s">
        <v>23</v>
      </c>
      <c r="D2" s="55"/>
      <c r="E2" s="123" t="s">
        <v>24</v>
      </c>
      <c r="F2" s="123" t="s">
        <v>25</v>
      </c>
      <c r="G2" s="123" t="s">
        <v>26</v>
      </c>
      <c r="H2" s="123" t="str">
        <f>CONCATENATE("Total Service or Product Price (Contract Year ",RIGHT(A4,LEN(A4)-FIND("-",A4)),")")</f>
        <v>Total Service or Product Price (Contract Year 1)</v>
      </c>
      <c r="I2" s="116" t="s">
        <v>27</v>
      </c>
      <c r="J2" s="116" t="s">
        <v>28</v>
      </c>
      <c r="K2" s="129"/>
      <c r="L2" s="9"/>
      <c r="M2" s="9"/>
      <c r="N2" s="9"/>
      <c r="O2" s="9"/>
      <c r="P2" s="9"/>
      <c r="Q2" s="9"/>
      <c r="R2" s="9"/>
      <c r="S2" s="9"/>
      <c r="T2" s="10"/>
    </row>
    <row r="3" spans="1:20" ht="60.75" customHeight="1" thickBot="1" x14ac:dyDescent="0.4">
      <c r="A3" s="124"/>
      <c r="B3" s="124"/>
      <c r="C3" s="126"/>
      <c r="D3" s="56" t="s">
        <v>29</v>
      </c>
      <c r="E3" s="124" t="s">
        <v>24</v>
      </c>
      <c r="F3" s="124"/>
      <c r="G3" s="127"/>
      <c r="H3" s="124"/>
      <c r="I3" s="116"/>
      <c r="J3" s="116"/>
      <c r="K3" s="130" t="s">
        <v>30</v>
      </c>
      <c r="L3" s="131"/>
      <c r="M3" s="131"/>
      <c r="N3" s="131"/>
      <c r="O3" s="131"/>
      <c r="P3" s="131"/>
      <c r="Q3" s="131"/>
      <c r="R3" s="131"/>
      <c r="S3" s="131"/>
      <c r="T3" s="132"/>
    </row>
    <row r="4" spans="1:20" ht="60.75" customHeight="1" thickTop="1" thickBot="1" x14ac:dyDescent="0.4">
      <c r="A4" s="133" t="s">
        <v>31</v>
      </c>
      <c r="B4" s="133" t="s">
        <v>32</v>
      </c>
      <c r="C4" s="134" t="s">
        <v>33</v>
      </c>
      <c r="D4" s="135"/>
      <c r="E4" s="136"/>
      <c r="F4" s="137"/>
      <c r="G4" s="138">
        <v>0</v>
      </c>
      <c r="H4" s="139">
        <f>F4*G4</f>
        <v>0</v>
      </c>
      <c r="I4" s="140">
        <v>0</v>
      </c>
      <c r="J4" s="141"/>
      <c r="K4" s="141"/>
      <c r="L4" s="141"/>
      <c r="M4" s="141"/>
      <c r="N4" s="141"/>
      <c r="O4" s="141"/>
      <c r="P4" s="141"/>
      <c r="Q4" s="141"/>
      <c r="R4" s="141"/>
      <c r="S4" s="141"/>
      <c r="T4" s="142"/>
    </row>
    <row r="5" spans="1:20" ht="60.75" customHeight="1" thickTop="1" thickBot="1" x14ac:dyDescent="0.4">
      <c r="A5" s="143"/>
      <c r="B5" s="143"/>
      <c r="C5" s="144"/>
      <c r="D5" s="145"/>
      <c r="E5" s="146"/>
      <c r="F5" s="147"/>
      <c r="G5" s="148"/>
      <c r="H5" s="149"/>
      <c r="I5" s="140"/>
      <c r="J5" s="141"/>
      <c r="K5" s="141"/>
      <c r="L5" s="141"/>
      <c r="M5" s="141"/>
      <c r="N5" s="141"/>
      <c r="O5" s="141"/>
      <c r="P5" s="141"/>
      <c r="Q5" s="141"/>
      <c r="R5" s="141"/>
      <c r="S5" s="141"/>
      <c r="T5" s="150"/>
    </row>
    <row r="6" spans="1:20" ht="60.75" customHeight="1" thickTop="1" thickBot="1" x14ac:dyDescent="0.4">
      <c r="A6" s="151"/>
      <c r="B6" s="151"/>
      <c r="C6" s="152"/>
      <c r="D6" s="153"/>
      <c r="E6" s="154"/>
      <c r="F6" s="155"/>
      <c r="G6" s="148"/>
      <c r="H6" s="156"/>
      <c r="I6" s="140">
        <f t="shared" ref="I6" si="0">SUM(K6:T6)</f>
        <v>0</v>
      </c>
      <c r="J6" s="141"/>
      <c r="K6" s="157"/>
      <c r="L6" s="157"/>
      <c r="M6" s="157"/>
      <c r="N6" s="157"/>
      <c r="O6" s="157"/>
      <c r="P6" s="157"/>
      <c r="Q6" s="157"/>
      <c r="R6" s="157"/>
      <c r="S6" s="157"/>
      <c r="T6" s="158"/>
    </row>
    <row r="7" spans="1:20" ht="60.75" customHeight="1" thickTop="1" thickBot="1" x14ac:dyDescent="0.4">
      <c r="A7" s="133" t="s">
        <v>103</v>
      </c>
      <c r="B7" s="133" t="s">
        <v>37</v>
      </c>
      <c r="C7" s="134" t="s">
        <v>38</v>
      </c>
      <c r="D7" s="109"/>
      <c r="E7" s="136"/>
      <c r="F7" s="159"/>
      <c r="G7" s="160" t="s">
        <v>104</v>
      </c>
      <c r="H7" s="192">
        <v>12387.2</v>
      </c>
      <c r="I7" s="162"/>
      <c r="J7" s="163" t="s">
        <v>40</v>
      </c>
      <c r="K7" s="164" t="s">
        <v>41</v>
      </c>
      <c r="L7" s="164" t="s">
        <v>43</v>
      </c>
      <c r="M7" s="164" t="s">
        <v>43</v>
      </c>
      <c r="N7" s="164" t="s">
        <v>43</v>
      </c>
      <c r="O7" s="164" t="s">
        <v>43</v>
      </c>
      <c r="P7" s="164" t="s">
        <v>43</v>
      </c>
      <c r="Q7" s="164" t="s">
        <v>43</v>
      </c>
      <c r="R7" s="164" t="s">
        <v>43</v>
      </c>
      <c r="S7" s="164" t="s">
        <v>43</v>
      </c>
      <c r="T7" s="164" t="s">
        <v>43</v>
      </c>
    </row>
    <row r="8" spans="1:20" ht="60.75" customHeight="1" thickTop="1" thickBot="1" x14ac:dyDescent="0.4">
      <c r="A8" s="143"/>
      <c r="B8" s="143"/>
      <c r="C8" s="144"/>
      <c r="D8" s="110"/>
      <c r="E8" s="146"/>
      <c r="F8" s="165"/>
      <c r="G8" s="166"/>
      <c r="H8" s="194"/>
      <c r="I8" s="168"/>
      <c r="J8" s="163" t="s">
        <v>44</v>
      </c>
      <c r="K8" s="169" t="str">
        <f>HLOOKUP('Contract Year 3 - Detail'!K7,'[1]Labor Categories_W_PRICES'!$B$4:$AJ$18,2,FALSE)</f>
        <v>System/Network Engineer</v>
      </c>
      <c r="L8" s="169" t="e">
        <f>HLOOKUP('Contract Year 3 - Detail'!L7,'[1]Labor Categories_W_PRICES'!$B$4:$AJ$18,2,FALSE)</f>
        <v>#N/A</v>
      </c>
      <c r="M8" s="169" t="e">
        <f>HLOOKUP('Contract Year 3 - Detail'!M7,'[1]Labor Categories_W_PRICES'!$B$4:$AJ$18,2,FALSE)</f>
        <v>#N/A</v>
      </c>
      <c r="N8" s="169" t="e">
        <f>HLOOKUP('Contract Year 3 - Detail'!N7,'[1]Labor Categories_W_PRICES'!$B$4:$AJ$18,2,FALSE)</f>
        <v>#N/A</v>
      </c>
      <c r="O8" s="169" t="e">
        <f>HLOOKUP('Contract Year 3 - Detail'!O7,'[1]Labor Categories_W_PRICES'!$B$4:$AJ$18,2,FALSE)</f>
        <v>#N/A</v>
      </c>
      <c r="P8" s="169" t="e">
        <f>HLOOKUP('Contract Year 3 - Detail'!P7,'[1]Labor Categories_W_PRICES'!$B$4:$AJ$18,2,FALSE)</f>
        <v>#N/A</v>
      </c>
      <c r="Q8" s="169" t="e">
        <f>HLOOKUP('Contract Year 3 - Detail'!Q7,'[1]Labor Categories_W_PRICES'!$B$4:$AJ$18,2,FALSE)</f>
        <v>#N/A</v>
      </c>
      <c r="R8" s="169" t="e">
        <f>HLOOKUP('Contract Year 3 - Detail'!R7,'[1]Labor Categories_W_PRICES'!$B$4:$AJ$18,2,FALSE)</f>
        <v>#N/A</v>
      </c>
      <c r="S8" s="169" t="e">
        <f>HLOOKUP('Contract Year 3 - Detail'!S7,'[1]Labor Categories_W_PRICES'!$B$4:$AJ$18,2,FALSE)</f>
        <v>#N/A</v>
      </c>
      <c r="T8" s="169" t="e">
        <f>HLOOKUP('Contract Year 3 - Detail'!T7,'[1]Labor Categories_W_PRICES'!$B$4:$AJ$18,2,FALSE)</f>
        <v>#N/A</v>
      </c>
    </row>
    <row r="9" spans="1:20" ht="60.75" customHeight="1" thickTop="1" thickBot="1" x14ac:dyDescent="0.4">
      <c r="A9" s="151"/>
      <c r="B9" s="151"/>
      <c r="C9" s="152"/>
      <c r="D9" s="111"/>
      <c r="E9" s="154"/>
      <c r="F9" s="170"/>
      <c r="G9" s="171"/>
      <c r="H9" s="177"/>
      <c r="I9" s="172"/>
      <c r="J9" s="173" t="s">
        <v>45</v>
      </c>
      <c r="K9" s="164">
        <v>160</v>
      </c>
      <c r="L9" s="174" t="s">
        <v>46</v>
      </c>
      <c r="M9" s="174" t="s">
        <v>46</v>
      </c>
      <c r="N9" s="174" t="s">
        <v>46</v>
      </c>
      <c r="O9" s="174" t="s">
        <v>46</v>
      </c>
      <c r="P9" s="174" t="s">
        <v>46</v>
      </c>
      <c r="Q9" s="174" t="s">
        <v>46</v>
      </c>
      <c r="R9" s="174" t="s">
        <v>46</v>
      </c>
      <c r="S9" s="174" t="s">
        <v>46</v>
      </c>
      <c r="T9" s="174" t="s">
        <v>46</v>
      </c>
    </row>
    <row r="10" spans="1:20" ht="60.75" customHeight="1" thickTop="1" thickBot="1" x14ac:dyDescent="0.4">
      <c r="A10" s="143" t="s">
        <v>105</v>
      </c>
      <c r="B10" s="133" t="s">
        <v>48</v>
      </c>
      <c r="C10" s="175" t="s">
        <v>49</v>
      </c>
      <c r="D10" s="97"/>
      <c r="E10" s="146"/>
      <c r="F10" s="176"/>
      <c r="G10" s="177"/>
      <c r="H10" s="216">
        <v>59395.519999999997</v>
      </c>
      <c r="I10" s="162"/>
      <c r="J10" s="163" t="s">
        <v>40</v>
      </c>
      <c r="K10" s="164" t="s">
        <v>42</v>
      </c>
      <c r="L10" s="164" t="s">
        <v>43</v>
      </c>
      <c r="M10" s="164" t="s">
        <v>43</v>
      </c>
      <c r="N10" s="164" t="s">
        <v>43</v>
      </c>
      <c r="O10" s="164" t="s">
        <v>43</v>
      </c>
      <c r="P10" s="164" t="s">
        <v>43</v>
      </c>
      <c r="Q10" s="164" t="s">
        <v>43</v>
      </c>
      <c r="R10" s="164" t="s">
        <v>43</v>
      </c>
      <c r="S10" s="164" t="s">
        <v>43</v>
      </c>
      <c r="T10" s="164" t="s">
        <v>43</v>
      </c>
    </row>
    <row r="11" spans="1:20" ht="60.75" customHeight="1" thickTop="1" thickBot="1" x14ac:dyDescent="0.4">
      <c r="A11" s="143"/>
      <c r="B11" s="143"/>
      <c r="C11" s="178"/>
      <c r="D11" s="98"/>
      <c r="E11" s="146"/>
      <c r="F11" s="176"/>
      <c r="G11" s="167"/>
      <c r="H11" s="199"/>
      <c r="I11" s="168"/>
      <c r="J11" s="163" t="s">
        <v>44</v>
      </c>
      <c r="K11" s="169" t="str">
        <f>HLOOKUP('Contract Year 3 - Detail'!K10,'[1]Labor Categories_W_PRICES'!$B$4:$AJ$18,2,FALSE)</f>
        <v>Program Manager</v>
      </c>
      <c r="L11" s="169" t="e">
        <f>HLOOKUP('Contract Year 3 - Detail'!L10,'[1]Labor Categories_W_PRICES'!$B$4:$AJ$18,2,FALSE)</f>
        <v>#N/A</v>
      </c>
      <c r="M11" s="169" t="e">
        <f>HLOOKUP('Contract Year 3 - Detail'!M10,'[1]Labor Categories_W_PRICES'!$B$4:$AJ$18,2,FALSE)</f>
        <v>#N/A</v>
      </c>
      <c r="N11" s="169" t="e">
        <f>HLOOKUP('Contract Year 3 - Detail'!N10,'[1]Labor Categories_W_PRICES'!$B$4:$AJ$18,2,FALSE)</f>
        <v>#N/A</v>
      </c>
      <c r="O11" s="169" t="e">
        <f>HLOOKUP('Contract Year 3 - Detail'!O10,'[1]Labor Categories_W_PRICES'!$B$4:$AJ$18,2,FALSE)</f>
        <v>#N/A</v>
      </c>
      <c r="P11" s="169" t="e">
        <f>HLOOKUP('Contract Year 3 - Detail'!P10,'[1]Labor Categories_W_PRICES'!$B$4:$AJ$18,2,FALSE)</f>
        <v>#N/A</v>
      </c>
      <c r="Q11" s="169" t="e">
        <f>HLOOKUP('Contract Year 3 - Detail'!Q10,'[1]Labor Categories_W_PRICES'!$B$4:$AJ$18,2,FALSE)</f>
        <v>#N/A</v>
      </c>
      <c r="R11" s="169" t="e">
        <f>HLOOKUP('Contract Year 3 - Detail'!R10,'[1]Labor Categories_W_PRICES'!$B$4:$AJ$18,2,FALSE)</f>
        <v>#N/A</v>
      </c>
      <c r="S11" s="169" t="e">
        <f>HLOOKUP('Contract Year 3 - Detail'!S10,'[1]Labor Categories_W_PRICES'!$B$4:$AJ$18,2,FALSE)</f>
        <v>#N/A</v>
      </c>
      <c r="T11" s="169" t="e">
        <f>HLOOKUP('Contract Year 3 - Detail'!T10,'[1]Labor Categories_W_PRICES'!$B$4:$AJ$18,2,FALSE)</f>
        <v>#N/A</v>
      </c>
    </row>
    <row r="12" spans="1:20" ht="60.75" customHeight="1" thickTop="1" thickBot="1" x14ac:dyDescent="0.4">
      <c r="A12" s="151"/>
      <c r="B12" s="151"/>
      <c r="C12" s="179"/>
      <c r="D12" s="99"/>
      <c r="E12" s="154"/>
      <c r="F12" s="180"/>
      <c r="G12" s="167"/>
      <c r="H12" s="201"/>
      <c r="I12" s="172"/>
      <c r="J12" s="173" t="s">
        <v>45</v>
      </c>
      <c r="K12" s="164">
        <v>0</v>
      </c>
      <c r="L12" s="174" t="s">
        <v>46</v>
      </c>
      <c r="M12" s="174" t="s">
        <v>46</v>
      </c>
      <c r="N12" s="174" t="s">
        <v>46</v>
      </c>
      <c r="O12" s="174" t="s">
        <v>46</v>
      </c>
      <c r="P12" s="174" t="s">
        <v>46</v>
      </c>
      <c r="Q12" s="174" t="s">
        <v>46</v>
      </c>
      <c r="R12" s="174" t="s">
        <v>46</v>
      </c>
      <c r="S12" s="174" t="s">
        <v>46</v>
      </c>
      <c r="T12" s="174" t="s">
        <v>46</v>
      </c>
    </row>
    <row r="13" spans="1:20" ht="60.75" customHeight="1" thickTop="1" thickBot="1" x14ac:dyDescent="0.4">
      <c r="A13" s="143" t="s">
        <v>106</v>
      </c>
      <c r="B13" s="176" t="s">
        <v>51</v>
      </c>
      <c r="C13" s="175" t="s">
        <v>52</v>
      </c>
      <c r="D13" s="109"/>
      <c r="E13" s="146"/>
      <c r="F13" s="176"/>
      <c r="G13" s="161"/>
      <c r="H13" s="197">
        <v>30969.599999999999</v>
      </c>
      <c r="I13" s="162"/>
      <c r="J13" s="181" t="s">
        <v>40</v>
      </c>
      <c r="K13" s="182" t="s">
        <v>42</v>
      </c>
      <c r="L13" s="182" t="s">
        <v>43</v>
      </c>
      <c r="M13" s="182" t="s">
        <v>43</v>
      </c>
      <c r="N13" s="182" t="s">
        <v>43</v>
      </c>
      <c r="O13" s="182" t="s">
        <v>43</v>
      </c>
      <c r="P13" s="182" t="s">
        <v>43</v>
      </c>
      <c r="Q13" s="182" t="s">
        <v>43</v>
      </c>
      <c r="R13" s="182" t="s">
        <v>43</v>
      </c>
      <c r="S13" s="182" t="s">
        <v>43</v>
      </c>
      <c r="T13" s="182" t="s">
        <v>43</v>
      </c>
    </row>
    <row r="14" spans="1:20" ht="60.75" customHeight="1" thickTop="1" thickBot="1" x14ac:dyDescent="0.4">
      <c r="A14" s="143"/>
      <c r="B14" s="176"/>
      <c r="C14" s="178"/>
      <c r="D14" s="110"/>
      <c r="E14" s="146"/>
      <c r="F14" s="176"/>
      <c r="G14" s="167"/>
      <c r="H14" s="199"/>
      <c r="I14" s="168"/>
      <c r="J14" s="163" t="s">
        <v>44</v>
      </c>
      <c r="K14" s="169" t="str">
        <f>HLOOKUP('Contract Year 3 - Detail'!K13,'[1]Labor Categories_W_PRICES'!$B$4:$AJ$18,2,FALSE)</f>
        <v>Program Manager</v>
      </c>
      <c r="L14" s="169" t="e">
        <f>HLOOKUP('Contract Year 3 - Detail'!L13,'[1]Labor Categories_W_PRICES'!$B$4:$AJ$18,2,FALSE)</f>
        <v>#N/A</v>
      </c>
      <c r="M14" s="169" t="e">
        <f>HLOOKUP('Contract Year 3 - Detail'!M13,'[1]Labor Categories_W_PRICES'!$B$4:$AJ$18,2,FALSE)</f>
        <v>#N/A</v>
      </c>
      <c r="N14" s="169" t="e">
        <f>HLOOKUP('Contract Year 3 - Detail'!N13,'[1]Labor Categories_W_PRICES'!$B$4:$AJ$18,2,FALSE)</f>
        <v>#N/A</v>
      </c>
      <c r="O14" s="169" t="e">
        <f>HLOOKUP('Contract Year 3 - Detail'!O13,'[1]Labor Categories_W_PRICES'!$B$4:$AJ$18,2,FALSE)</f>
        <v>#N/A</v>
      </c>
      <c r="P14" s="169" t="e">
        <f>HLOOKUP('Contract Year 3 - Detail'!P13,'[1]Labor Categories_W_PRICES'!$B$4:$AJ$18,2,FALSE)</f>
        <v>#N/A</v>
      </c>
      <c r="Q14" s="169" t="e">
        <f>HLOOKUP('Contract Year 3 - Detail'!Q13,'[1]Labor Categories_W_PRICES'!$B$4:$AJ$18,2,FALSE)</f>
        <v>#N/A</v>
      </c>
      <c r="R14" s="169" t="e">
        <f>HLOOKUP('Contract Year 3 - Detail'!R13,'[1]Labor Categories_W_PRICES'!$B$4:$AJ$18,2,FALSE)</f>
        <v>#N/A</v>
      </c>
      <c r="S14" s="169" t="e">
        <f>HLOOKUP('Contract Year 3 - Detail'!S13,'[1]Labor Categories_W_PRICES'!$B$4:$AJ$18,2,FALSE)</f>
        <v>#N/A</v>
      </c>
      <c r="T14" s="169" t="e">
        <f>HLOOKUP('Contract Year 3 - Detail'!T13,'[1]Labor Categories_W_PRICES'!$B$4:$AJ$18,2,FALSE)</f>
        <v>#N/A</v>
      </c>
    </row>
    <row r="15" spans="1:20" ht="60.75" customHeight="1" thickTop="1" thickBot="1" x14ac:dyDescent="0.4">
      <c r="A15" s="151"/>
      <c r="B15" s="180"/>
      <c r="C15" s="179" t="s">
        <v>34</v>
      </c>
      <c r="D15" s="111"/>
      <c r="E15" s="154"/>
      <c r="F15" s="180"/>
      <c r="G15" s="167"/>
      <c r="H15" s="201"/>
      <c r="I15" s="172"/>
      <c r="J15" s="163" t="s">
        <v>45</v>
      </c>
      <c r="K15" s="164">
        <v>480</v>
      </c>
      <c r="L15" s="174" t="s">
        <v>46</v>
      </c>
      <c r="M15" s="174" t="s">
        <v>46</v>
      </c>
      <c r="N15" s="174" t="s">
        <v>46</v>
      </c>
      <c r="O15" s="174" t="s">
        <v>46</v>
      </c>
      <c r="P15" s="174" t="s">
        <v>46</v>
      </c>
      <c r="Q15" s="174" t="s">
        <v>46</v>
      </c>
      <c r="R15" s="174" t="s">
        <v>46</v>
      </c>
      <c r="S15" s="174" t="s">
        <v>46</v>
      </c>
      <c r="T15" s="174" t="s">
        <v>46</v>
      </c>
    </row>
    <row r="16" spans="1:20" ht="60.75" customHeight="1" thickTop="1" thickBot="1" x14ac:dyDescent="0.4">
      <c r="A16" s="133" t="s">
        <v>107</v>
      </c>
      <c r="B16" s="183" t="s">
        <v>54</v>
      </c>
      <c r="C16" s="175" t="s">
        <v>55</v>
      </c>
      <c r="D16" s="97"/>
      <c r="E16" s="136"/>
      <c r="F16" s="183"/>
      <c r="G16" s="161"/>
      <c r="H16" s="197">
        <v>414201.59999999998</v>
      </c>
      <c r="I16" s="162"/>
      <c r="J16" s="163" t="s">
        <v>40</v>
      </c>
      <c r="K16" s="164" t="s">
        <v>42</v>
      </c>
      <c r="L16" s="164" t="s">
        <v>43</v>
      </c>
      <c r="M16" s="164" t="s">
        <v>43</v>
      </c>
      <c r="N16" s="164" t="s">
        <v>43</v>
      </c>
      <c r="O16" s="164" t="s">
        <v>43</v>
      </c>
      <c r="P16" s="164" t="s">
        <v>43</v>
      </c>
      <c r="Q16" s="164" t="s">
        <v>43</v>
      </c>
      <c r="R16" s="164" t="s">
        <v>43</v>
      </c>
      <c r="S16" s="164" t="s">
        <v>43</v>
      </c>
      <c r="T16" s="164" t="s">
        <v>43</v>
      </c>
    </row>
    <row r="17" spans="1:20" ht="60.75" customHeight="1" thickTop="1" thickBot="1" x14ac:dyDescent="0.4">
      <c r="A17" s="143"/>
      <c r="B17" s="176"/>
      <c r="C17" s="178"/>
      <c r="D17" s="98"/>
      <c r="E17" s="146"/>
      <c r="F17" s="176"/>
      <c r="G17" s="167"/>
      <c r="H17" s="199"/>
      <c r="I17" s="168"/>
      <c r="J17" s="163" t="s">
        <v>44</v>
      </c>
      <c r="K17" s="169" t="str">
        <f>HLOOKUP('Contract Year 3 - Detail'!K16,'[1]Labor Categories_W_PRICES'!$B$4:$AJ$18,2,FALSE)</f>
        <v>Program Manager</v>
      </c>
      <c r="L17" s="169" t="e">
        <f>HLOOKUP('Contract Year 3 - Detail'!L16,'[1]Labor Categories_W_PRICES'!$B$4:$AJ$18,2,FALSE)</f>
        <v>#N/A</v>
      </c>
      <c r="M17" s="169" t="e">
        <f>HLOOKUP('Contract Year 3 - Detail'!M16,'[1]Labor Categories_W_PRICES'!$B$4:$AJ$18,2,FALSE)</f>
        <v>#N/A</v>
      </c>
      <c r="N17" s="169" t="e">
        <f>HLOOKUP('Contract Year 3 - Detail'!N16,'[1]Labor Categories_W_PRICES'!$B$4:$AJ$18,2,FALSE)</f>
        <v>#N/A</v>
      </c>
      <c r="O17" s="169" t="e">
        <f>HLOOKUP('Contract Year 3 - Detail'!O16,'[1]Labor Categories_W_PRICES'!$B$4:$AJ$18,2,FALSE)</f>
        <v>#N/A</v>
      </c>
      <c r="P17" s="169" t="e">
        <f>HLOOKUP('Contract Year 3 - Detail'!P16,'[1]Labor Categories_W_PRICES'!$B$4:$AJ$18,2,FALSE)</f>
        <v>#N/A</v>
      </c>
      <c r="Q17" s="169" t="e">
        <f>HLOOKUP('Contract Year 3 - Detail'!Q16,'[1]Labor Categories_W_PRICES'!$B$4:$AJ$18,2,FALSE)</f>
        <v>#N/A</v>
      </c>
      <c r="R17" s="169" t="e">
        <f>HLOOKUP('Contract Year 3 - Detail'!R16,'[1]Labor Categories_W_PRICES'!$B$4:$AJ$18,2,FALSE)</f>
        <v>#N/A</v>
      </c>
      <c r="S17" s="169" t="e">
        <f>HLOOKUP('Contract Year 3 - Detail'!S16,'[1]Labor Categories_W_PRICES'!$B$4:$AJ$18,2,FALSE)</f>
        <v>#N/A</v>
      </c>
      <c r="T17" s="169" t="e">
        <f>HLOOKUP('Contract Year 3 - Detail'!T16,'[1]Labor Categories_W_PRICES'!$B$4:$AJ$18,2,FALSE)</f>
        <v>#N/A</v>
      </c>
    </row>
    <row r="18" spans="1:20" ht="60.75" customHeight="1" thickTop="1" thickBot="1" x14ac:dyDescent="0.4">
      <c r="A18" s="151"/>
      <c r="B18" s="180"/>
      <c r="C18" s="179"/>
      <c r="D18" s="99"/>
      <c r="E18" s="154"/>
      <c r="F18" s="180"/>
      <c r="G18" s="167"/>
      <c r="H18" s="201"/>
      <c r="I18" s="172"/>
      <c r="J18" s="173" t="s">
        <v>45</v>
      </c>
      <c r="K18" s="164">
        <v>0</v>
      </c>
      <c r="L18" s="174" t="s">
        <v>46</v>
      </c>
      <c r="M18" s="174" t="s">
        <v>46</v>
      </c>
      <c r="N18" s="174" t="s">
        <v>46</v>
      </c>
      <c r="O18" s="174" t="s">
        <v>46</v>
      </c>
      <c r="P18" s="174" t="s">
        <v>46</v>
      </c>
      <c r="Q18" s="174" t="s">
        <v>46</v>
      </c>
      <c r="R18" s="174" t="s">
        <v>46</v>
      </c>
      <c r="S18" s="174" t="s">
        <v>46</v>
      </c>
      <c r="T18" s="174" t="s">
        <v>46</v>
      </c>
    </row>
    <row r="19" spans="1:20" ht="60.75" customHeight="1" thickTop="1" thickBot="1" x14ac:dyDescent="0.4">
      <c r="A19" s="133" t="s">
        <v>108</v>
      </c>
      <c r="B19" s="183" t="s">
        <v>58</v>
      </c>
      <c r="C19" s="175" t="s">
        <v>59</v>
      </c>
      <c r="D19" s="109"/>
      <c r="E19" s="136"/>
      <c r="F19" s="183"/>
      <c r="G19" s="161"/>
      <c r="H19" s="197">
        <v>74337.240000000005</v>
      </c>
      <c r="I19" s="162"/>
      <c r="J19" s="163" t="s">
        <v>40</v>
      </c>
      <c r="K19" s="164" t="s">
        <v>42</v>
      </c>
      <c r="L19" s="164" t="s">
        <v>43</v>
      </c>
      <c r="M19" s="164" t="s">
        <v>43</v>
      </c>
      <c r="N19" s="164" t="s">
        <v>43</v>
      </c>
      <c r="O19" s="164" t="s">
        <v>43</v>
      </c>
      <c r="P19" s="164" t="s">
        <v>43</v>
      </c>
      <c r="Q19" s="164" t="s">
        <v>43</v>
      </c>
      <c r="R19" s="164" t="s">
        <v>43</v>
      </c>
      <c r="S19" s="164" t="s">
        <v>43</v>
      </c>
      <c r="T19" s="164" t="s">
        <v>43</v>
      </c>
    </row>
    <row r="20" spans="1:20" ht="60.75" customHeight="1" thickTop="1" thickBot="1" x14ac:dyDescent="0.4">
      <c r="A20" s="143"/>
      <c r="B20" s="176"/>
      <c r="C20" s="178"/>
      <c r="D20" s="110"/>
      <c r="E20" s="146"/>
      <c r="F20" s="176"/>
      <c r="G20" s="167"/>
      <c r="H20" s="199"/>
      <c r="I20" s="168"/>
      <c r="J20" s="163" t="s">
        <v>44</v>
      </c>
      <c r="K20" s="169" t="str">
        <f>HLOOKUP('Contract Year 3 - Detail'!K19,'[1]Labor Categories_W_PRICES'!$B$4:$AJ$18,2,FALSE)</f>
        <v>Program Manager</v>
      </c>
      <c r="L20" s="169" t="e">
        <f>HLOOKUP('Contract Year 3 - Detail'!L19,'[1]Labor Categories_W_PRICES'!$B$4:$AJ$18,2,FALSE)</f>
        <v>#N/A</v>
      </c>
      <c r="M20" s="169" t="e">
        <f>HLOOKUP('Contract Year 3 - Detail'!M19,'[1]Labor Categories_W_PRICES'!$B$4:$AJ$18,2,FALSE)</f>
        <v>#N/A</v>
      </c>
      <c r="N20" s="169" t="e">
        <f>HLOOKUP('Contract Year 3 - Detail'!N19,'[1]Labor Categories_W_PRICES'!$B$4:$AJ$18,2,FALSE)</f>
        <v>#N/A</v>
      </c>
      <c r="O20" s="169" t="e">
        <f>HLOOKUP('Contract Year 3 - Detail'!O19,'[1]Labor Categories_W_PRICES'!$B$4:$AJ$18,2,FALSE)</f>
        <v>#N/A</v>
      </c>
      <c r="P20" s="169" t="e">
        <f>HLOOKUP('Contract Year 3 - Detail'!P19,'[1]Labor Categories_W_PRICES'!$B$4:$AJ$18,2,FALSE)</f>
        <v>#N/A</v>
      </c>
      <c r="Q20" s="169" t="e">
        <f>HLOOKUP('Contract Year 3 - Detail'!Q19,'[1]Labor Categories_W_PRICES'!$B$4:$AJ$18,2,FALSE)</f>
        <v>#N/A</v>
      </c>
      <c r="R20" s="169" t="e">
        <f>HLOOKUP('Contract Year 3 - Detail'!R19,'[1]Labor Categories_W_PRICES'!$B$4:$AJ$18,2,FALSE)</f>
        <v>#N/A</v>
      </c>
      <c r="S20" s="169" t="e">
        <f>HLOOKUP('Contract Year 3 - Detail'!S19,'[1]Labor Categories_W_PRICES'!$B$4:$AJ$18,2,FALSE)</f>
        <v>#N/A</v>
      </c>
      <c r="T20" s="169" t="e">
        <f>HLOOKUP('Contract Year 3 - Detail'!T19,'[1]Labor Categories_W_PRICES'!$B$4:$AJ$18,2,FALSE)</f>
        <v>#N/A</v>
      </c>
    </row>
    <row r="21" spans="1:20" ht="60.75" customHeight="1" thickTop="1" thickBot="1" x14ac:dyDescent="0.4">
      <c r="A21" s="151"/>
      <c r="B21" s="180"/>
      <c r="C21" s="179"/>
      <c r="D21" s="111"/>
      <c r="E21" s="154"/>
      <c r="F21" s="180"/>
      <c r="G21" s="167"/>
      <c r="H21" s="201"/>
      <c r="I21" s="172"/>
      <c r="J21" s="173" t="s">
        <v>45</v>
      </c>
      <c r="K21" s="164">
        <v>0</v>
      </c>
      <c r="L21" s="174" t="s">
        <v>46</v>
      </c>
      <c r="M21" s="174" t="s">
        <v>46</v>
      </c>
      <c r="N21" s="174" t="s">
        <v>46</v>
      </c>
      <c r="O21" s="174" t="s">
        <v>46</v>
      </c>
      <c r="P21" s="174" t="s">
        <v>46</v>
      </c>
      <c r="Q21" s="174" t="s">
        <v>46</v>
      </c>
      <c r="R21" s="174" t="s">
        <v>46</v>
      </c>
      <c r="S21" s="174" t="s">
        <v>46</v>
      </c>
      <c r="T21" s="174" t="s">
        <v>46</v>
      </c>
    </row>
    <row r="22" spans="1:20" ht="60.75" customHeight="1" thickTop="1" thickBot="1" x14ac:dyDescent="0.4">
      <c r="A22" s="133" t="s">
        <v>109</v>
      </c>
      <c r="B22" s="183" t="s">
        <v>61</v>
      </c>
      <c r="C22" s="175" t="s">
        <v>62</v>
      </c>
      <c r="D22" s="97"/>
      <c r="E22" s="136"/>
      <c r="F22" s="183"/>
      <c r="G22" s="161"/>
      <c r="H22" s="197">
        <v>6480</v>
      </c>
      <c r="I22" s="162"/>
      <c r="J22" s="163" t="s">
        <v>40</v>
      </c>
      <c r="K22" s="164" t="s">
        <v>42</v>
      </c>
      <c r="L22" s="164" t="s">
        <v>43</v>
      </c>
      <c r="M22" s="164" t="s">
        <v>43</v>
      </c>
      <c r="N22" s="164" t="s">
        <v>43</v>
      </c>
      <c r="O22" s="164" t="s">
        <v>43</v>
      </c>
      <c r="P22" s="164" t="s">
        <v>43</v>
      </c>
      <c r="Q22" s="164" t="s">
        <v>43</v>
      </c>
      <c r="R22" s="164" t="s">
        <v>43</v>
      </c>
      <c r="S22" s="164" t="s">
        <v>43</v>
      </c>
      <c r="T22" s="164" t="s">
        <v>43</v>
      </c>
    </row>
    <row r="23" spans="1:20" ht="60.75" customHeight="1" thickTop="1" thickBot="1" x14ac:dyDescent="0.4">
      <c r="A23" s="143"/>
      <c r="B23" s="176"/>
      <c r="C23" s="178"/>
      <c r="D23" s="98"/>
      <c r="E23" s="146"/>
      <c r="F23" s="176"/>
      <c r="G23" s="167"/>
      <c r="H23" s="199"/>
      <c r="I23" s="168"/>
      <c r="J23" s="163" t="s">
        <v>44</v>
      </c>
      <c r="K23" s="169" t="str">
        <f>HLOOKUP('Contract Year 3 - Detail'!K22,'[1]Labor Categories_W_PRICES'!$B$4:$AJ$18,2,FALSE)</f>
        <v>Program Manager</v>
      </c>
      <c r="L23" s="169" t="e">
        <f>HLOOKUP('Contract Year 3 - Detail'!L22,'[1]Labor Categories_W_PRICES'!$B$4:$AJ$18,2,FALSE)</f>
        <v>#N/A</v>
      </c>
      <c r="M23" s="169" t="e">
        <f>HLOOKUP('Contract Year 3 - Detail'!M22,'[1]Labor Categories_W_PRICES'!$B$4:$AJ$18,2,FALSE)</f>
        <v>#N/A</v>
      </c>
      <c r="N23" s="169" t="e">
        <f>HLOOKUP('Contract Year 3 - Detail'!N22,'[1]Labor Categories_W_PRICES'!$B$4:$AJ$18,2,FALSE)</f>
        <v>#N/A</v>
      </c>
      <c r="O23" s="169" t="e">
        <f>HLOOKUP('Contract Year 3 - Detail'!O22,'[1]Labor Categories_W_PRICES'!$B$4:$AJ$18,2,FALSE)</f>
        <v>#N/A</v>
      </c>
      <c r="P23" s="169" t="e">
        <f>HLOOKUP('Contract Year 3 - Detail'!P22,'[1]Labor Categories_W_PRICES'!$B$4:$AJ$18,2,FALSE)</f>
        <v>#N/A</v>
      </c>
      <c r="Q23" s="169" t="e">
        <f>HLOOKUP('Contract Year 3 - Detail'!Q22,'[1]Labor Categories_W_PRICES'!$B$4:$AJ$18,2,FALSE)</f>
        <v>#N/A</v>
      </c>
      <c r="R23" s="169" t="e">
        <f>HLOOKUP('Contract Year 3 - Detail'!R22,'[1]Labor Categories_W_PRICES'!$B$4:$AJ$18,2,FALSE)</f>
        <v>#N/A</v>
      </c>
      <c r="S23" s="169" t="e">
        <f>HLOOKUP('Contract Year 3 - Detail'!S22,'[1]Labor Categories_W_PRICES'!$B$4:$AJ$18,2,FALSE)</f>
        <v>#N/A</v>
      </c>
      <c r="T23" s="169" t="e">
        <f>HLOOKUP('Contract Year 3 - Detail'!T22,'[1]Labor Categories_W_PRICES'!$B$4:$AJ$18,2,FALSE)</f>
        <v>#N/A</v>
      </c>
    </row>
    <row r="24" spans="1:20" ht="60.75" customHeight="1" thickTop="1" thickBot="1" x14ac:dyDescent="0.4">
      <c r="A24" s="151"/>
      <c r="B24" s="180"/>
      <c r="C24" s="179"/>
      <c r="D24" s="99"/>
      <c r="E24" s="154"/>
      <c r="F24" s="180"/>
      <c r="G24" s="167"/>
      <c r="H24" s="201"/>
      <c r="I24" s="172"/>
      <c r="J24" s="173" t="s">
        <v>45</v>
      </c>
      <c r="K24" s="164">
        <v>0</v>
      </c>
      <c r="L24" s="174" t="s">
        <v>46</v>
      </c>
      <c r="M24" s="174" t="s">
        <v>46</v>
      </c>
      <c r="N24" s="174" t="s">
        <v>46</v>
      </c>
      <c r="O24" s="174" t="s">
        <v>46</v>
      </c>
      <c r="P24" s="174" t="s">
        <v>46</v>
      </c>
      <c r="Q24" s="174" t="s">
        <v>46</v>
      </c>
      <c r="R24" s="174" t="s">
        <v>46</v>
      </c>
      <c r="S24" s="174" t="s">
        <v>46</v>
      </c>
      <c r="T24" s="174" t="s">
        <v>46</v>
      </c>
    </row>
    <row r="25" spans="1:20" ht="60.75" customHeight="1" thickTop="1" thickBot="1" x14ac:dyDescent="0.4">
      <c r="A25" s="133" t="s">
        <v>110</v>
      </c>
      <c r="B25" s="183" t="s">
        <v>64</v>
      </c>
      <c r="C25" s="175" t="s">
        <v>65</v>
      </c>
      <c r="D25" s="109"/>
      <c r="E25" s="136"/>
      <c r="F25" s="183"/>
      <c r="G25" s="161"/>
      <c r="H25" s="197">
        <v>2550</v>
      </c>
      <c r="I25" s="162"/>
      <c r="J25" s="163" t="s">
        <v>40</v>
      </c>
      <c r="K25" s="164" t="s">
        <v>66</v>
      </c>
      <c r="L25" s="164" t="s">
        <v>43</v>
      </c>
      <c r="M25" s="164" t="s">
        <v>43</v>
      </c>
      <c r="N25" s="164" t="s">
        <v>43</v>
      </c>
      <c r="O25" s="164" t="s">
        <v>43</v>
      </c>
      <c r="P25" s="164" t="s">
        <v>43</v>
      </c>
      <c r="Q25" s="164" t="s">
        <v>43</v>
      </c>
      <c r="R25" s="164" t="s">
        <v>43</v>
      </c>
      <c r="S25" s="164" t="s">
        <v>43</v>
      </c>
      <c r="T25" s="164" t="s">
        <v>43</v>
      </c>
    </row>
    <row r="26" spans="1:20" ht="60.75" customHeight="1" thickTop="1" thickBot="1" x14ac:dyDescent="0.4">
      <c r="A26" s="143"/>
      <c r="B26" s="176"/>
      <c r="C26" s="178"/>
      <c r="D26" s="110"/>
      <c r="E26" s="146"/>
      <c r="F26" s="176"/>
      <c r="G26" s="167"/>
      <c r="H26" s="199"/>
      <c r="I26" s="168"/>
      <c r="J26" s="163" t="s">
        <v>44</v>
      </c>
      <c r="K26" s="169" t="str">
        <f>HLOOKUP('Contract Year 3 - Detail'!K25,'[1]Labor Categories_W_PRICES'!$B$4:$AJ$18,2,FALSE)</f>
        <v>Training Specialist</v>
      </c>
      <c r="L26" s="169" t="e">
        <f>HLOOKUP('Contract Year 3 - Detail'!L25,'[1]Labor Categories_W_PRICES'!$B$4:$AJ$18,2,FALSE)</f>
        <v>#N/A</v>
      </c>
      <c r="M26" s="169" t="e">
        <f>HLOOKUP('Contract Year 3 - Detail'!M25,'[1]Labor Categories_W_PRICES'!$B$4:$AJ$18,2,FALSE)</f>
        <v>#N/A</v>
      </c>
      <c r="N26" s="169" t="e">
        <f>HLOOKUP('Contract Year 3 - Detail'!N25,'[1]Labor Categories_W_PRICES'!$B$4:$AJ$18,2,FALSE)</f>
        <v>#N/A</v>
      </c>
      <c r="O26" s="169" t="e">
        <f>HLOOKUP('Contract Year 3 - Detail'!O25,'[1]Labor Categories_W_PRICES'!$B$4:$AJ$18,2,FALSE)</f>
        <v>#N/A</v>
      </c>
      <c r="P26" s="169" t="e">
        <f>HLOOKUP('Contract Year 3 - Detail'!P25,'[1]Labor Categories_W_PRICES'!$B$4:$AJ$18,2,FALSE)</f>
        <v>#N/A</v>
      </c>
      <c r="Q26" s="169" t="e">
        <f>HLOOKUP('Contract Year 3 - Detail'!Q25,'[1]Labor Categories_W_PRICES'!$B$4:$AJ$18,2,FALSE)</f>
        <v>#N/A</v>
      </c>
      <c r="R26" s="169" t="e">
        <f>HLOOKUP('Contract Year 3 - Detail'!R25,'[1]Labor Categories_W_PRICES'!$B$4:$AJ$18,2,FALSE)</f>
        <v>#N/A</v>
      </c>
      <c r="S26" s="169" t="e">
        <f>HLOOKUP('Contract Year 3 - Detail'!S25,'[1]Labor Categories_W_PRICES'!$B$4:$AJ$18,2,FALSE)</f>
        <v>#N/A</v>
      </c>
      <c r="T26" s="169" t="e">
        <f>HLOOKUP('Contract Year 3 - Detail'!T25,'[1]Labor Categories_W_PRICES'!$B$4:$AJ$18,2,FALSE)</f>
        <v>#N/A</v>
      </c>
    </row>
    <row r="27" spans="1:20" ht="60.75" customHeight="1" thickTop="1" thickBot="1" x14ac:dyDescent="0.4">
      <c r="A27" s="151"/>
      <c r="B27" s="180"/>
      <c r="C27" s="179"/>
      <c r="D27" s="111"/>
      <c r="E27" s="154"/>
      <c r="F27" s="180"/>
      <c r="G27" s="167"/>
      <c r="H27" s="201"/>
      <c r="I27" s="172"/>
      <c r="J27" s="173" t="s">
        <v>45</v>
      </c>
      <c r="K27" s="164">
        <v>40</v>
      </c>
      <c r="L27" s="174" t="s">
        <v>46</v>
      </c>
      <c r="M27" s="174" t="s">
        <v>46</v>
      </c>
      <c r="N27" s="174" t="s">
        <v>46</v>
      </c>
      <c r="O27" s="174" t="s">
        <v>46</v>
      </c>
      <c r="P27" s="174" t="s">
        <v>46</v>
      </c>
      <c r="Q27" s="174" t="s">
        <v>46</v>
      </c>
      <c r="R27" s="174" t="s">
        <v>46</v>
      </c>
      <c r="S27" s="174" t="s">
        <v>46</v>
      </c>
      <c r="T27" s="174" t="s">
        <v>46</v>
      </c>
    </row>
    <row r="28" spans="1:20" ht="60.75" customHeight="1" thickTop="1" thickBot="1" x14ac:dyDescent="0.4">
      <c r="A28" s="133" t="s">
        <v>111</v>
      </c>
      <c r="B28" s="183" t="s">
        <v>68</v>
      </c>
      <c r="C28" s="175" t="s">
        <v>69</v>
      </c>
      <c r="D28" s="77"/>
      <c r="E28" s="136"/>
      <c r="F28" s="183"/>
      <c r="G28" s="161">
        <v>0</v>
      </c>
      <c r="H28" s="197">
        <v>0</v>
      </c>
      <c r="I28" s="184">
        <v>0</v>
      </c>
      <c r="J28" s="185" t="s">
        <v>40</v>
      </c>
      <c r="K28" s="186" t="s">
        <v>42</v>
      </c>
      <c r="L28" s="186" t="s">
        <v>43</v>
      </c>
      <c r="M28" s="186" t="s">
        <v>43</v>
      </c>
      <c r="N28" s="186" t="s">
        <v>43</v>
      </c>
      <c r="O28" s="186" t="s">
        <v>43</v>
      </c>
      <c r="P28" s="186" t="s">
        <v>43</v>
      </c>
      <c r="Q28" s="186" t="s">
        <v>43</v>
      </c>
      <c r="R28" s="186" t="s">
        <v>43</v>
      </c>
      <c r="S28" s="186" t="s">
        <v>43</v>
      </c>
      <c r="T28" s="187" t="s">
        <v>43</v>
      </c>
    </row>
    <row r="29" spans="1:20" ht="60.75" customHeight="1" thickTop="1" thickBot="1" x14ac:dyDescent="0.4">
      <c r="A29" s="143"/>
      <c r="B29" s="176"/>
      <c r="C29" s="178"/>
      <c r="D29" s="78"/>
      <c r="E29" s="146"/>
      <c r="F29" s="176"/>
      <c r="G29" s="167"/>
      <c r="H29" s="199"/>
      <c r="I29" s="188"/>
      <c r="J29" s="185" t="s">
        <v>44</v>
      </c>
      <c r="K29" s="141">
        <v>0</v>
      </c>
      <c r="L29" s="141">
        <v>0</v>
      </c>
      <c r="M29" s="141">
        <v>0</v>
      </c>
      <c r="N29" s="141">
        <v>0</v>
      </c>
      <c r="O29" s="141">
        <v>0</v>
      </c>
      <c r="P29" s="141">
        <v>0</v>
      </c>
      <c r="Q29" s="141">
        <v>0</v>
      </c>
      <c r="R29" s="141">
        <v>0</v>
      </c>
      <c r="S29" s="141">
        <v>0</v>
      </c>
      <c r="T29" s="150">
        <v>0</v>
      </c>
    </row>
    <row r="30" spans="1:20" ht="60.75" customHeight="1" thickTop="1" thickBot="1" x14ac:dyDescent="0.4">
      <c r="A30" s="151"/>
      <c r="B30" s="180"/>
      <c r="C30" s="179"/>
      <c r="D30" s="79"/>
      <c r="E30" s="154"/>
      <c r="F30" s="180"/>
      <c r="G30" s="167"/>
      <c r="H30" s="201"/>
      <c r="I30" s="189">
        <f t="shared" ref="I30" si="1">SUM(K30:T30)</f>
        <v>1</v>
      </c>
      <c r="J30" s="185" t="s">
        <v>45</v>
      </c>
      <c r="K30" s="141">
        <v>1</v>
      </c>
      <c r="L30" s="141" t="s">
        <v>71</v>
      </c>
      <c r="M30" s="141" t="s">
        <v>71</v>
      </c>
      <c r="N30" s="141" t="s">
        <v>71</v>
      </c>
      <c r="O30" s="141" t="s">
        <v>71</v>
      </c>
      <c r="P30" s="141" t="s">
        <v>71</v>
      </c>
      <c r="Q30" s="141" t="s">
        <v>71</v>
      </c>
      <c r="R30" s="141" t="s">
        <v>71</v>
      </c>
      <c r="S30" s="141" t="s">
        <v>71</v>
      </c>
      <c r="T30" s="142" t="s">
        <v>71</v>
      </c>
    </row>
    <row r="31" spans="1:20" ht="60.75" customHeight="1" thickTop="1" thickBot="1" x14ac:dyDescent="0.4">
      <c r="A31" s="133" t="s">
        <v>112</v>
      </c>
      <c r="B31" s="183" t="s">
        <v>73</v>
      </c>
      <c r="C31" s="175" t="s">
        <v>74</v>
      </c>
      <c r="D31" s="77"/>
      <c r="E31" s="136"/>
      <c r="F31" s="183"/>
      <c r="G31" s="161">
        <v>0</v>
      </c>
      <c r="H31" s="197">
        <v>0</v>
      </c>
      <c r="I31" s="184">
        <v>0</v>
      </c>
      <c r="J31" s="185" t="s">
        <v>40</v>
      </c>
      <c r="K31" s="141" t="s">
        <v>42</v>
      </c>
      <c r="L31" s="141" t="s">
        <v>43</v>
      </c>
      <c r="M31" s="141" t="s">
        <v>43</v>
      </c>
      <c r="N31" s="141" t="s">
        <v>43</v>
      </c>
      <c r="O31" s="141" t="s">
        <v>43</v>
      </c>
      <c r="P31" s="141" t="s">
        <v>43</v>
      </c>
      <c r="Q31" s="141" t="s">
        <v>43</v>
      </c>
      <c r="R31" s="141" t="s">
        <v>43</v>
      </c>
      <c r="S31" s="141" t="s">
        <v>43</v>
      </c>
      <c r="T31" s="142" t="s">
        <v>43</v>
      </c>
    </row>
    <row r="32" spans="1:20" ht="60.75" customHeight="1" thickTop="1" thickBot="1" x14ac:dyDescent="0.4">
      <c r="A32" s="143"/>
      <c r="B32" s="176"/>
      <c r="C32" s="178"/>
      <c r="D32" s="78"/>
      <c r="E32" s="146"/>
      <c r="F32" s="176"/>
      <c r="G32" s="167"/>
      <c r="H32" s="199"/>
      <c r="I32" s="188"/>
      <c r="J32" s="185" t="s">
        <v>44</v>
      </c>
      <c r="K32" s="141">
        <v>0</v>
      </c>
      <c r="L32" s="141">
        <v>0</v>
      </c>
      <c r="M32" s="141">
        <v>0</v>
      </c>
      <c r="N32" s="141">
        <v>0</v>
      </c>
      <c r="O32" s="141">
        <v>0</v>
      </c>
      <c r="P32" s="141">
        <v>0</v>
      </c>
      <c r="Q32" s="141">
        <v>0</v>
      </c>
      <c r="R32" s="141">
        <v>0</v>
      </c>
      <c r="S32" s="141">
        <v>0</v>
      </c>
      <c r="T32" s="150">
        <v>0</v>
      </c>
    </row>
    <row r="33" spans="1:20" ht="89.25" customHeight="1" thickTop="1" thickBot="1" x14ac:dyDescent="0.4">
      <c r="A33" s="151"/>
      <c r="B33" s="180"/>
      <c r="C33" s="179"/>
      <c r="D33" s="79"/>
      <c r="E33" s="154"/>
      <c r="F33" s="180"/>
      <c r="G33" s="167"/>
      <c r="H33" s="201"/>
      <c r="I33" s="189">
        <f t="shared" ref="I33" si="2">SUM(K33:T33)</f>
        <v>1</v>
      </c>
      <c r="J33" s="185" t="s">
        <v>45</v>
      </c>
      <c r="K33" s="141">
        <v>1</v>
      </c>
      <c r="L33" s="141" t="s">
        <v>71</v>
      </c>
      <c r="M33" s="141" t="s">
        <v>71</v>
      </c>
      <c r="N33" s="141" t="s">
        <v>71</v>
      </c>
      <c r="O33" s="141" t="s">
        <v>71</v>
      </c>
      <c r="P33" s="141" t="s">
        <v>71</v>
      </c>
      <c r="Q33" s="141" t="s">
        <v>71</v>
      </c>
      <c r="R33" s="141" t="s">
        <v>71</v>
      </c>
      <c r="S33" s="141" t="s">
        <v>71</v>
      </c>
      <c r="T33" s="142" t="s">
        <v>71</v>
      </c>
    </row>
    <row r="34" spans="1:20" ht="60.75" customHeight="1" thickTop="1" thickBot="1" x14ac:dyDescent="0.4">
      <c r="A34" s="133" t="s">
        <v>113</v>
      </c>
      <c r="B34" s="183" t="s">
        <v>76</v>
      </c>
      <c r="C34" s="175" t="s">
        <v>77</v>
      </c>
      <c r="D34" s="135"/>
      <c r="E34" s="136"/>
      <c r="F34" s="137"/>
      <c r="G34" s="190">
        <v>0</v>
      </c>
      <c r="H34" s="217">
        <v>0</v>
      </c>
      <c r="I34" s="184">
        <v>0</v>
      </c>
      <c r="J34" s="185" t="s">
        <v>40</v>
      </c>
      <c r="K34" s="141" t="s">
        <v>42</v>
      </c>
      <c r="L34" s="141" t="s">
        <v>43</v>
      </c>
      <c r="M34" s="141" t="s">
        <v>43</v>
      </c>
      <c r="N34" s="141" t="s">
        <v>43</v>
      </c>
      <c r="O34" s="141" t="s">
        <v>43</v>
      </c>
      <c r="P34" s="141" t="s">
        <v>43</v>
      </c>
      <c r="Q34" s="141" t="s">
        <v>43</v>
      </c>
      <c r="R34" s="141" t="s">
        <v>43</v>
      </c>
      <c r="S34" s="141" t="s">
        <v>43</v>
      </c>
      <c r="T34" s="142" t="s">
        <v>43</v>
      </c>
    </row>
    <row r="35" spans="1:20" ht="60.75" customHeight="1" thickTop="1" thickBot="1" x14ac:dyDescent="0.4">
      <c r="A35" s="143"/>
      <c r="B35" s="176"/>
      <c r="C35" s="178"/>
      <c r="D35" s="145"/>
      <c r="E35" s="146"/>
      <c r="F35" s="147"/>
      <c r="G35" s="148"/>
      <c r="H35" s="218"/>
      <c r="I35" s="188"/>
      <c r="J35" s="185" t="s">
        <v>44</v>
      </c>
      <c r="K35" s="141">
        <v>0</v>
      </c>
      <c r="L35" s="141">
        <v>0</v>
      </c>
      <c r="M35" s="141">
        <v>0</v>
      </c>
      <c r="N35" s="141">
        <v>0</v>
      </c>
      <c r="O35" s="141">
        <v>0</v>
      </c>
      <c r="P35" s="141">
        <v>0</v>
      </c>
      <c r="Q35" s="141">
        <v>0</v>
      </c>
      <c r="R35" s="141">
        <v>0</v>
      </c>
      <c r="S35" s="141">
        <v>0</v>
      </c>
      <c r="T35" s="150">
        <v>0</v>
      </c>
    </row>
    <row r="36" spans="1:20" ht="60.75" customHeight="1" thickTop="1" thickBot="1" x14ac:dyDescent="0.4">
      <c r="A36" s="151"/>
      <c r="B36" s="180"/>
      <c r="C36" s="179"/>
      <c r="D36" s="153"/>
      <c r="E36" s="154"/>
      <c r="F36" s="147"/>
      <c r="G36" s="148"/>
      <c r="H36" s="219"/>
      <c r="I36" s="189">
        <f t="shared" ref="I36" si="3">SUM(K36:T36)</f>
        <v>1</v>
      </c>
      <c r="J36" s="185" t="s">
        <v>45</v>
      </c>
      <c r="K36" s="157">
        <v>1</v>
      </c>
      <c r="L36" s="157" t="s">
        <v>46</v>
      </c>
      <c r="M36" s="157" t="s">
        <v>46</v>
      </c>
      <c r="N36" s="157" t="s">
        <v>46</v>
      </c>
      <c r="O36" s="157" t="s">
        <v>46</v>
      </c>
      <c r="P36" s="157" t="s">
        <v>46</v>
      </c>
      <c r="Q36" s="157" t="s">
        <v>46</v>
      </c>
      <c r="R36" s="157" t="s">
        <v>46</v>
      </c>
      <c r="S36" s="157" t="s">
        <v>46</v>
      </c>
      <c r="T36" s="158" t="s">
        <v>46</v>
      </c>
    </row>
    <row r="37" spans="1:20" ht="60.75" customHeight="1" thickTop="1" thickBot="1" x14ac:dyDescent="0.4">
      <c r="A37" s="133" t="s">
        <v>114</v>
      </c>
      <c r="B37" s="183" t="s">
        <v>79</v>
      </c>
      <c r="C37" s="175" t="s">
        <v>80</v>
      </c>
      <c r="D37" s="109"/>
      <c r="E37" s="191"/>
      <c r="F37" s="159"/>
      <c r="G37" s="160" t="s">
        <v>104</v>
      </c>
      <c r="H37" s="192">
        <v>16104</v>
      </c>
      <c r="I37" s="162"/>
      <c r="J37" s="163" t="s">
        <v>40</v>
      </c>
      <c r="K37" s="164" t="s">
        <v>81</v>
      </c>
      <c r="L37" s="164" t="s">
        <v>43</v>
      </c>
      <c r="M37" s="164" t="s">
        <v>43</v>
      </c>
      <c r="N37" s="164" t="s">
        <v>43</v>
      </c>
      <c r="O37" s="164" t="s">
        <v>43</v>
      </c>
      <c r="P37" s="164" t="s">
        <v>43</v>
      </c>
      <c r="Q37" s="164" t="s">
        <v>43</v>
      </c>
      <c r="R37" s="164" t="s">
        <v>43</v>
      </c>
      <c r="S37" s="164" t="s">
        <v>43</v>
      </c>
      <c r="T37" s="164" t="s">
        <v>43</v>
      </c>
    </row>
    <row r="38" spans="1:20" ht="60.75" customHeight="1" thickTop="1" thickBot="1" x14ac:dyDescent="0.4">
      <c r="A38" s="143"/>
      <c r="B38" s="176"/>
      <c r="C38" s="178"/>
      <c r="D38" s="110"/>
      <c r="E38" s="193"/>
      <c r="F38" s="165"/>
      <c r="G38" s="166"/>
      <c r="H38" s="194"/>
      <c r="I38" s="168"/>
      <c r="J38" s="163" t="s">
        <v>44</v>
      </c>
      <c r="K38" s="169" t="str">
        <f>HLOOKUP('Contract Year 3 - Detail'!K37,'[1]Labor Categories_W_PRICES'!$B$4:$AJ$18,2,FALSE)</f>
        <v>Network Operations Technician</v>
      </c>
      <c r="L38" s="169" t="e">
        <f>HLOOKUP('Contract Year 3 - Detail'!L37,'[1]Labor Categories_W_PRICES'!$B$4:$AJ$18,2,FALSE)</f>
        <v>#N/A</v>
      </c>
      <c r="M38" s="169" t="e">
        <f>HLOOKUP('Contract Year 3 - Detail'!M37,'[1]Labor Categories_W_PRICES'!$B$4:$AJ$18,2,FALSE)</f>
        <v>#N/A</v>
      </c>
      <c r="N38" s="169" t="e">
        <f>HLOOKUP('Contract Year 3 - Detail'!N37,'[1]Labor Categories_W_PRICES'!$B$4:$AJ$18,2,FALSE)</f>
        <v>#N/A</v>
      </c>
      <c r="O38" s="169" t="e">
        <f>HLOOKUP('Contract Year 3 - Detail'!O37,'[1]Labor Categories_W_PRICES'!$B$4:$AJ$18,2,FALSE)</f>
        <v>#N/A</v>
      </c>
      <c r="P38" s="169" t="e">
        <f>HLOOKUP('Contract Year 3 - Detail'!P37,'[1]Labor Categories_W_PRICES'!$B$4:$AJ$18,2,FALSE)</f>
        <v>#N/A</v>
      </c>
      <c r="Q38" s="169" t="e">
        <f>HLOOKUP('Contract Year 3 - Detail'!Q37,'[1]Labor Categories_W_PRICES'!$B$4:$AJ$18,2,FALSE)</f>
        <v>#N/A</v>
      </c>
      <c r="R38" s="169" t="e">
        <f>HLOOKUP('Contract Year 3 - Detail'!R37,'[1]Labor Categories_W_PRICES'!$B$4:$AJ$18,2,FALSE)</f>
        <v>#N/A</v>
      </c>
      <c r="S38" s="169" t="e">
        <f>HLOOKUP('Contract Year 3 - Detail'!S37,'[1]Labor Categories_W_PRICES'!$B$4:$AJ$18,2,FALSE)</f>
        <v>#N/A</v>
      </c>
      <c r="T38" s="169" t="e">
        <f>HLOOKUP('Contract Year 3 - Detail'!T37,'[1]Labor Categories_W_PRICES'!$B$4:$AJ$18,2,FALSE)</f>
        <v>#N/A</v>
      </c>
    </row>
    <row r="39" spans="1:20" ht="60.75" customHeight="1" thickTop="1" thickBot="1" x14ac:dyDescent="0.4">
      <c r="A39" s="151"/>
      <c r="B39" s="180" t="s">
        <v>34</v>
      </c>
      <c r="C39" s="179"/>
      <c r="D39" s="111"/>
      <c r="E39" s="195"/>
      <c r="F39" s="170"/>
      <c r="G39" s="171"/>
      <c r="H39" s="177"/>
      <c r="I39" s="172"/>
      <c r="J39" s="173" t="s">
        <v>45</v>
      </c>
      <c r="K39" s="164">
        <v>480</v>
      </c>
      <c r="L39" s="174" t="s">
        <v>46</v>
      </c>
      <c r="M39" s="174" t="s">
        <v>46</v>
      </c>
      <c r="N39" s="174" t="s">
        <v>46</v>
      </c>
      <c r="O39" s="174" t="s">
        <v>46</v>
      </c>
      <c r="P39" s="174" t="s">
        <v>46</v>
      </c>
      <c r="Q39" s="174" t="s">
        <v>46</v>
      </c>
      <c r="R39" s="174" t="s">
        <v>46</v>
      </c>
      <c r="S39" s="174" t="s">
        <v>46</v>
      </c>
      <c r="T39" s="174" t="s">
        <v>46</v>
      </c>
    </row>
    <row r="40" spans="1:20" ht="60.75" customHeight="1" thickTop="1" thickBot="1" x14ac:dyDescent="0.4">
      <c r="A40" s="133" t="s">
        <v>115</v>
      </c>
      <c r="B40" s="183" t="s">
        <v>83</v>
      </c>
      <c r="C40" s="175" t="s">
        <v>84</v>
      </c>
      <c r="D40" s="77"/>
      <c r="E40" s="136"/>
      <c r="F40" s="196"/>
      <c r="G40" s="192">
        <v>0</v>
      </c>
      <c r="H40" s="216">
        <v>0</v>
      </c>
      <c r="I40" s="198">
        <f>SUM(K42:T42)</f>
        <v>0</v>
      </c>
      <c r="J40" s="163" t="s">
        <v>40</v>
      </c>
      <c r="K40" s="164" t="s">
        <v>42</v>
      </c>
      <c r="L40" s="164" t="s">
        <v>43</v>
      </c>
      <c r="M40" s="164" t="s">
        <v>43</v>
      </c>
      <c r="N40" s="164" t="s">
        <v>43</v>
      </c>
      <c r="O40" s="164" t="s">
        <v>43</v>
      </c>
      <c r="P40" s="164" t="s">
        <v>43</v>
      </c>
      <c r="Q40" s="164" t="s">
        <v>43</v>
      </c>
      <c r="R40" s="164" t="s">
        <v>43</v>
      </c>
      <c r="S40" s="164" t="s">
        <v>43</v>
      </c>
      <c r="T40" s="164" t="s">
        <v>43</v>
      </c>
    </row>
    <row r="41" spans="1:20" ht="60.75" customHeight="1" thickTop="1" thickBot="1" x14ac:dyDescent="0.4">
      <c r="A41" s="143"/>
      <c r="B41" s="176"/>
      <c r="C41" s="178"/>
      <c r="D41" s="78"/>
      <c r="E41" s="146"/>
      <c r="F41" s="196"/>
      <c r="G41" s="194"/>
      <c r="H41" s="199"/>
      <c r="I41" s="198"/>
      <c r="J41" s="163" t="s">
        <v>44</v>
      </c>
      <c r="K41" s="169" t="str">
        <f>HLOOKUP('Contract Year 3 - Detail'!K40,'[1]Labor Categories_W_PRICES'!$B$4:$AJ$18,2,FALSE)</f>
        <v>Program Manager</v>
      </c>
      <c r="L41" s="169" t="e">
        <f>HLOOKUP('Contract Year 3 - Detail'!L40,'[1]Labor Categories_W_PRICES'!$B$4:$AJ$18,2,FALSE)</f>
        <v>#N/A</v>
      </c>
      <c r="M41" s="169" t="e">
        <f>HLOOKUP('Contract Year 3 - Detail'!M40,'[1]Labor Categories_W_PRICES'!$B$4:$AJ$18,2,FALSE)</f>
        <v>#N/A</v>
      </c>
      <c r="N41" s="169" t="e">
        <f>HLOOKUP('Contract Year 3 - Detail'!N40,'[1]Labor Categories_W_PRICES'!$B$4:$AJ$18,2,FALSE)</f>
        <v>#N/A</v>
      </c>
      <c r="O41" s="169" t="e">
        <f>HLOOKUP('Contract Year 3 - Detail'!O40,'[1]Labor Categories_W_PRICES'!$B$4:$AJ$18,2,FALSE)</f>
        <v>#N/A</v>
      </c>
      <c r="P41" s="169" t="e">
        <f>HLOOKUP('Contract Year 3 - Detail'!P40,'[1]Labor Categories_W_PRICES'!$B$4:$AJ$18,2,FALSE)</f>
        <v>#N/A</v>
      </c>
      <c r="Q41" s="169" t="e">
        <f>HLOOKUP('Contract Year 3 - Detail'!Q40,'[1]Labor Categories_W_PRICES'!$B$4:$AJ$18,2,FALSE)</f>
        <v>#N/A</v>
      </c>
      <c r="R41" s="169" t="e">
        <f>HLOOKUP('Contract Year 3 - Detail'!R40,'[1]Labor Categories_W_PRICES'!$B$4:$AJ$18,2,FALSE)</f>
        <v>#N/A</v>
      </c>
      <c r="S41" s="169" t="e">
        <f>HLOOKUP('Contract Year 3 - Detail'!S40,'[1]Labor Categories_W_PRICES'!$B$4:$AJ$18,2,FALSE)</f>
        <v>#N/A</v>
      </c>
      <c r="T41" s="169" t="e">
        <f>HLOOKUP('Contract Year 3 - Detail'!T40,'[1]Labor Categories_W_PRICES'!$B$4:$AJ$18,2,FALSE)</f>
        <v>#N/A</v>
      </c>
    </row>
    <row r="42" spans="1:20" ht="60.75" customHeight="1" thickTop="1" thickBot="1" x14ac:dyDescent="0.4">
      <c r="A42" s="151"/>
      <c r="B42" s="180"/>
      <c r="C42" s="179" t="s">
        <v>34</v>
      </c>
      <c r="D42" s="79"/>
      <c r="E42" s="154"/>
      <c r="F42" s="200"/>
      <c r="G42" s="177"/>
      <c r="H42" s="201"/>
      <c r="I42" s="198"/>
      <c r="J42" s="173" t="s">
        <v>45</v>
      </c>
      <c r="K42" s="164">
        <v>0</v>
      </c>
      <c r="L42" s="174" t="s">
        <v>46</v>
      </c>
      <c r="M42" s="174" t="s">
        <v>46</v>
      </c>
      <c r="N42" s="174" t="s">
        <v>46</v>
      </c>
      <c r="O42" s="174" t="s">
        <v>46</v>
      </c>
      <c r="P42" s="174" t="s">
        <v>46</v>
      </c>
      <c r="Q42" s="174" t="s">
        <v>46</v>
      </c>
      <c r="R42" s="174" t="s">
        <v>46</v>
      </c>
      <c r="S42" s="174" t="s">
        <v>46</v>
      </c>
      <c r="T42" s="174" t="s">
        <v>46</v>
      </c>
    </row>
    <row r="43" spans="1:20" ht="16" thickBot="1" x14ac:dyDescent="0.4">
      <c r="A43" s="202"/>
      <c r="B43" s="203"/>
      <c r="C43" s="204"/>
      <c r="D43" s="203"/>
      <c r="E43" s="203"/>
      <c r="F43" s="204"/>
      <c r="G43" s="204"/>
      <c r="H43" s="203"/>
      <c r="I43" s="205"/>
      <c r="J43" s="206"/>
      <c r="K43" s="207"/>
      <c r="L43" s="208"/>
      <c r="M43" s="208"/>
      <c r="N43" s="208"/>
      <c r="O43" s="208"/>
      <c r="P43" s="208"/>
      <c r="Q43" s="208"/>
      <c r="R43" s="208"/>
      <c r="S43" s="208"/>
      <c r="T43" s="208"/>
    </row>
    <row r="44" spans="1:20" ht="33" customHeight="1" thickBot="1" x14ac:dyDescent="0.4">
      <c r="A44" s="209" t="s">
        <v>116</v>
      </c>
      <c r="B44" s="210" t="s">
        <v>87</v>
      </c>
      <c r="C44" s="210"/>
      <c r="D44" s="210"/>
      <c r="E44" s="210"/>
      <c r="F44" s="210"/>
      <c r="G44" s="210"/>
      <c r="H44" s="211">
        <f>SUM(H4:H42)</f>
        <v>616425.16</v>
      </c>
      <c r="I44" s="212"/>
      <c r="K44" s="213"/>
      <c r="L44" s="214"/>
      <c r="M44" s="214"/>
      <c r="N44" s="214"/>
      <c r="O44" s="214"/>
      <c r="P44" s="214"/>
      <c r="Q44" s="214"/>
      <c r="R44" s="214"/>
      <c r="S44" s="214"/>
      <c r="T44" s="21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28:I30"/>
    <mergeCell ref="A31:A33"/>
    <mergeCell ref="B31:B33"/>
    <mergeCell ref="C31:C33"/>
    <mergeCell ref="D31:D33"/>
    <mergeCell ref="E31:E33"/>
    <mergeCell ref="F31:F33"/>
    <mergeCell ref="G31:G33"/>
    <mergeCell ref="H31:H33"/>
    <mergeCell ref="I31:I33"/>
    <mergeCell ref="H25:H27"/>
    <mergeCell ref="I25:I27"/>
    <mergeCell ref="A28:A30"/>
    <mergeCell ref="B28:B30"/>
    <mergeCell ref="C28:C30"/>
    <mergeCell ref="D28:D30"/>
    <mergeCell ref="E28:E30"/>
    <mergeCell ref="F28:F30"/>
    <mergeCell ref="G28:G30"/>
    <mergeCell ref="H28:H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I16:I18"/>
    <mergeCell ref="A19:A21"/>
    <mergeCell ref="B19:B21"/>
    <mergeCell ref="C19:C21"/>
    <mergeCell ref="D19:D21"/>
    <mergeCell ref="E19:E21"/>
    <mergeCell ref="F19:F21"/>
    <mergeCell ref="G19:G21"/>
    <mergeCell ref="H19:H21"/>
    <mergeCell ref="I19:I21"/>
    <mergeCell ref="H13:H15"/>
    <mergeCell ref="I13:I15"/>
    <mergeCell ref="A16:A18"/>
    <mergeCell ref="B16:B18"/>
    <mergeCell ref="C16:C18"/>
    <mergeCell ref="D16:D18"/>
    <mergeCell ref="E16:E18"/>
    <mergeCell ref="F16:F18"/>
    <mergeCell ref="G16:G18"/>
    <mergeCell ref="H16:H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I4:I6"/>
    <mergeCell ref="A7:A9"/>
    <mergeCell ref="B7:B9"/>
    <mergeCell ref="C7:C9"/>
    <mergeCell ref="D7:D9"/>
    <mergeCell ref="E7:E9"/>
    <mergeCell ref="F7:F9"/>
    <mergeCell ref="G7:G9"/>
    <mergeCell ref="H7:H9"/>
    <mergeCell ref="I7:I9"/>
    <mergeCell ref="I2:I3"/>
    <mergeCell ref="J2:J3"/>
    <mergeCell ref="A4:A6"/>
    <mergeCell ref="B4:B6"/>
    <mergeCell ref="C4:C6"/>
    <mergeCell ref="D4:D6"/>
    <mergeCell ref="E4:E6"/>
    <mergeCell ref="F4:F6"/>
    <mergeCell ref="G4:G6"/>
    <mergeCell ref="H4:H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3D587-38FD-47D9-9849-F05B3BB9888E}">
  <dimension ref="A1"/>
  <sheetViews>
    <sheetView workbookViewId="0"/>
  </sheetViews>
  <sheetFormatPr defaultRowHeight="15.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120FB175A47344AE1ECBEF63FE5949" ma:contentTypeVersion="11" ma:contentTypeDescription="Create a new document." ma:contentTypeScope="" ma:versionID="98f93bd7420057d3dc75fcf555351bc5">
  <xsd:schema xmlns:xsd="http://www.w3.org/2001/XMLSchema" xmlns:xs="http://www.w3.org/2001/XMLSchema" xmlns:p="http://schemas.microsoft.com/office/2006/metadata/properties" xmlns:ns2="af904ea4-5167-40bd-a884-476196872cee" xmlns:ns3="61b8c3ae-c507-45cc-82b3-47b258071698" targetNamespace="http://schemas.microsoft.com/office/2006/metadata/properties" ma:root="true" ma:fieldsID="649e7cd9163c38a5a50bd7876be5407e" ns2:_="" ns3:_="">
    <xsd:import namespace="af904ea4-5167-40bd-a884-476196872cee"/>
    <xsd:import namespace="61b8c3ae-c507-45cc-82b3-47b25807169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_Flow_SignoffStatu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904ea4-5167-40bd-a884-476196872ce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Sign-off status"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b8c3ae-c507-45cc-82b3-47b25807169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f904ea4-5167-40bd-a884-476196872cee" xsi:nil="true"/>
  </documentManagement>
</p:properties>
</file>

<file path=customXml/itemProps1.xml><?xml version="1.0" encoding="utf-8"?>
<ds:datastoreItem xmlns:ds="http://schemas.openxmlformats.org/officeDocument/2006/customXml" ds:itemID="{44C7CE19-1882-4F69-8BC8-30BCDE642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904ea4-5167-40bd-a884-476196872cee"/>
    <ds:schemaRef ds:uri="61b8c3ae-c507-45cc-82b3-47b258071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0304FE-296E-4736-AE1B-FB507D99758D}">
  <ds:schemaRefs>
    <ds:schemaRef ds:uri="http://schemas.microsoft.com/sharepoint/v3/contenttype/forms"/>
  </ds:schemaRefs>
</ds:datastoreItem>
</file>

<file path=customXml/itemProps3.xml><?xml version="1.0" encoding="utf-8"?>
<ds:datastoreItem xmlns:ds="http://schemas.openxmlformats.org/officeDocument/2006/customXml" ds:itemID="{D0A5D7C0-96AB-4D63-899A-ECFB9DC23DC5}">
  <ds:schemaRefs>
    <ds:schemaRef ds:uri="af904ea4-5167-40bd-a884-476196872cee"/>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61b8c3ae-c507-45cc-82b3-47b2580716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CLIN 110000 Summary</vt:lpstr>
      <vt:lpstr>Contract Year 1 - Detail</vt:lpstr>
      <vt:lpstr>Contract Year 2 - Detail</vt:lpstr>
      <vt:lpstr>Contract Year 3 - Detail</vt:lpstr>
      <vt:lpstr>Sheet1</vt:lpstr>
    </vt:vector>
  </TitlesOfParts>
  <Manager/>
  <Company>General Services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PatrickCJacobsen</dc:creator>
  <cp:keywords/>
  <dc:description/>
  <cp:lastModifiedBy>Scott Davis</cp:lastModifiedBy>
  <cp:revision/>
  <dcterms:created xsi:type="dcterms:W3CDTF">2015-09-17T16:00:06Z</dcterms:created>
  <dcterms:modified xsi:type="dcterms:W3CDTF">2019-11-06T13:59:22Z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0x0101005D120FB175A47344AE1ECBEF63FE5949</vt:lpwstr>
  </property>
</Properties>
</file>